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2640" windowWidth="24120" windowHeight="8505" activeTab="2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'13'!$A$1:$DS$53</definedName>
    <definedName name="_xlnm.Print_Area" localSheetId="0">'7.1'!$A$1:$IA$50</definedName>
    <definedName name="_xlnm.Print_Area" localSheetId="1">'7.2'!$A$1:$IL$50</definedName>
    <definedName name="_xlnm.Print_Area" localSheetId="3">'9'!$A$1:$FS$52</definedName>
  </definedNames>
  <calcPr fullCalcOnLoad="1"/>
</workbook>
</file>

<file path=xl/sharedStrings.xml><?xml version="1.0" encoding="utf-8"?>
<sst xmlns="http://schemas.openxmlformats.org/spreadsheetml/2006/main" count="1298" uniqueCount="218">
  <si>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</si>
  <si>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</si>
  <si>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</si>
  <si>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</si>
  <si>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</si>
  <si>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</si>
  <si>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</si>
  <si>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</si>
  <si>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</si>
  <si>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</si>
  <si>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</si>
  <si>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</si>
  <si>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</si>
  <si>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</si>
  <si>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</si>
  <si>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</si>
  <si>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</si>
  <si>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</si>
  <si>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</si>
  <si>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</si>
  <si>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</si>
  <si>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</si>
  <si>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</si>
  <si>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</si>
  <si>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</si>
  <si>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</si>
  <si>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</si>
  <si>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</si>
  <si>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</si>
  <si>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</si>
  <si>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</si>
  <si>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</si>
  <si>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</si>
  <si>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</si>
  <si>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</si>
  <si>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</si>
  <si>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</si>
  <si>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</si>
  <si>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</si>
  <si>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</si>
  <si>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</si>
  <si>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</si>
  <si>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</si>
  <si>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</si>
  <si>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</si>
  <si>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</si>
  <si>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</si>
  <si>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</si>
  <si>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2.2</t>
  </si>
  <si>
    <t>План согласно утвержденной инвестиционной программе.</t>
  </si>
  <si>
    <t>1.</t>
  </si>
  <si>
    <t>Трансформаторные подстанции</t>
  </si>
  <si>
    <t>2.</t>
  </si>
  <si>
    <t xml:space="preserve">1. </t>
  </si>
  <si>
    <t>Электрооборудование ГПП-701 (замена МВ на ВВ, модернизация)</t>
  </si>
  <si>
    <t>Производственные здания</t>
  </si>
  <si>
    <t xml:space="preserve">2. </t>
  </si>
  <si>
    <t>3.</t>
  </si>
  <si>
    <t xml:space="preserve">4. </t>
  </si>
  <si>
    <t>1.5</t>
  </si>
  <si>
    <t>Прочие капитальные вложения в основные средства</t>
  </si>
  <si>
    <t>Установка горизонтального бурения УГБ-2М4</t>
  </si>
  <si>
    <t>4.</t>
  </si>
  <si>
    <t>5.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</si>
  <si>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</si>
  <si>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</si>
  <si>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</si>
  <si>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</si>
  <si>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</si>
  <si>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</si>
  <si>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</si>
  <si>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</si>
  <si>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</si>
  <si>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</si>
  <si>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</si>
  <si>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</si>
  <si>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</si>
  <si>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</si>
  <si>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</si>
  <si>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</si>
  <si>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</si>
  <si>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</si>
  <si>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</si>
  <si>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</si>
  <si>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</si>
  <si>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</si>
  <si>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</si>
  <si>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</si>
  <si>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</si>
  <si>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</si>
  <si>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</si>
  <si>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</si>
  <si>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</si>
  <si>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</si>
  <si>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</si>
  <si>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</si>
  <si>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</si>
  <si>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</si>
  <si>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</si>
  <si>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</si>
  <si>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</si>
  <si>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</si>
  <si>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</si>
  <si>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</si>
  <si>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</si>
  <si>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</si>
  <si>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</si>
  <si>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</si>
  <si>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</si>
  <si>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</si>
  <si>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</si>
  <si>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</si>
  <si>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</si>
  <si>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</si>
  <si>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</si>
  <si>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</si>
  <si>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</si>
  <si>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</si>
  <si>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</si>
  <si>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</si>
  <si>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</si>
  <si>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</si>
  <si>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</si>
  <si>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</si>
  <si>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</si>
  <si>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</si>
  <si>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</si>
  <si>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</si>
  <si>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</si>
  <si>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</si>
  <si>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</si>
  <si>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</si>
  <si>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</si>
  <si>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</si>
  <si>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</si>
  <si>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</si>
  <si>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</si>
  <si>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</si>
  <si>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</si>
  <si>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</si>
  <si>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</si>
  <si>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</si>
  <si>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</si>
  <si>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</si>
  <si>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</si>
  <si>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</si>
  <si>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</si>
  <si>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</si>
  <si>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</si>
  <si>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</si>
  <si>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</si>
  <si>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</si>
  <si>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</si>
  <si>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</si>
  <si>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</si>
  <si>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</si>
  <si>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</si>
  <si>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</si>
  <si>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</si>
  <si>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</si>
  <si>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</si>
  <si>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</si>
  <si>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</si>
  <si>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</si>
  <si>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</si>
  <si>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</si>
  <si>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</si>
  <si>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</si>
  <si>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</si>
  <si>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</si>
  <si>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</si>
  <si>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</si>
  <si>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</si>
  <si>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</si>
  <si>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</si>
  <si>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</si>
  <si>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</si>
  <si>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</si>
  <si>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</si>
  <si>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</si>
  <si>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</si>
  <si>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</si>
  <si>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</si>
  <si>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Техническое перевооружение устройств релейной защиты РП-3 (замена РЗ 13 ячеек)</t>
  </si>
  <si>
    <t>Техническое перевооружение устройств релейной защиты ГПП-701 (замена РЗ 21 ячейка)</t>
  </si>
  <si>
    <t>Техническое перевооружение ИСРП, подсистема РП-1</t>
  </si>
  <si>
    <t>Техническое перевооружение ИСРП, подсистема РП-3</t>
  </si>
  <si>
    <t>1.6</t>
  </si>
  <si>
    <t>Транспортные средства</t>
  </si>
  <si>
    <t>Строительство ТП-10 в п.Иглаково (заменая КТПн)</t>
  </si>
  <si>
    <t>Строительство ТП-ЦОК в п.Самусь (замена РУ-6кВ, ТМ-400)</t>
  </si>
  <si>
    <t>Строительство ТП-272 (замена ТП)</t>
  </si>
  <si>
    <t>Строительство ТП-44 (замена КТПн)</t>
  </si>
  <si>
    <t>Строительство ТП-199 (замена ТП)</t>
  </si>
  <si>
    <t>2016г.</t>
  </si>
  <si>
    <t>Объем финансирования 2016 г.</t>
  </si>
  <si>
    <t>Создание АСДУ</t>
  </si>
  <si>
    <t>Реконструкция сетей электроснабжения 1-ого Водозабора</t>
  </si>
  <si>
    <t>Реконструкция ТП-154 увеличение мощности для тех. присоединения потребителей</t>
  </si>
  <si>
    <t xml:space="preserve">3. </t>
  </si>
  <si>
    <t>Проект реконструкции ГПП-702</t>
  </si>
  <si>
    <t>Уровень входящего напряжения СН2</t>
  </si>
  <si>
    <t>Электроснабжение ИЖС пос. Самусь</t>
  </si>
  <si>
    <t>Электроснабжение ЛПХ д. Кижирово</t>
  </si>
  <si>
    <t>Строительство КЛ 10кВ для тех. присоединения потребителей центрального кольца г.Северск</t>
  </si>
  <si>
    <t>Строительство ТП и электрических сетей микрорайона ДОК</t>
  </si>
  <si>
    <t>6.</t>
  </si>
  <si>
    <t>7.</t>
  </si>
  <si>
    <t>8.</t>
  </si>
  <si>
    <t>9.</t>
  </si>
  <si>
    <t>Создание систем телемеханики и связи</t>
  </si>
  <si>
    <t>1,26 МВА</t>
  </si>
  <si>
    <t>0,72 км</t>
  </si>
  <si>
    <t>0,25 МВА</t>
  </si>
  <si>
    <t>0,40 МВА</t>
  </si>
  <si>
    <t>1,195 км</t>
  </si>
  <si>
    <t>Примечание</t>
  </si>
  <si>
    <t>Амортизация указана по предварительным данным, т.к. отсутствует бухгалтерский баланс.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</si>
</sst>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  <numFmt numFmtId="170" formatCode="0.0000000"/>
    <numFmt numFmtId="171" formatCode="0.00000000"/>
    <numFmt numFmtId="172" formatCode="0.000000000"/>
  </numFmts>
  <fonts count="1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9" fontId="1" fillId="0" borderId="5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169" fontId="1" fillId="0" borderId="2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A55"/>
  <sheetViews>
    <sheetView view="pageBreakPreview" zoomScale="85" zoomScaleNormal="120" zoomScaleSheetLayoutView="85" workbookViewId="0" topLeftCell="A4">
      <selection activeCell="FF12" sqref="FF12:FP12"/>
    </sheetView>
  </sheetViews>
  <sheetFormatPr defaultColWidth="9.00390625" defaultRowHeight="12.75"/>
  <cols>
    <col min="1" max="1" width="3.875" style="1" customWidth="1"/>
    <col min="2" max="34" width="0.875" style="1" customWidth="1"/>
    <col min="35" max="35" width="18.375" style="1" customWidth="1"/>
    <col min="36" max="123" width="0.875" style="1" customWidth="1"/>
    <col min="124" max="124" width="0.6171875" style="1" customWidth="1"/>
    <col min="125" max="142" width="0.875" style="1" customWidth="1"/>
    <col min="143" max="143" width="2.125" style="1" customWidth="1"/>
    <col min="144" max="160" width="0.875" style="1" customWidth="1"/>
    <col min="161" max="161" width="1.37890625" style="1" customWidth="1"/>
    <col min="162" max="187" width="0.875" style="1" customWidth="1"/>
    <col min="188" max="188" width="2.75390625" style="1" customWidth="1"/>
    <col min="189" max="199" width="0.875" style="1" customWidth="1"/>
    <col min="200" max="200" width="2.125" style="1" customWidth="1"/>
    <col min="201" max="211" width="0.875" style="1" customWidth="1"/>
    <col min="212" max="212" width="2.00390625" style="1" customWidth="1"/>
    <col min="213" max="16384" width="0.875" style="1" customWidth="1"/>
  </cols>
  <sheetData>
    <row r="1" spans="211:235" ht="33" customHeight="1">
      <c r="HC1" s="107" t="s">
        <v>23</v>
      </c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</row>
    <row r="2" spans="1:235" s="2" customFormat="1" ht="23.25" customHeight="1">
      <c r="A2" s="111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</row>
    <row r="3" spans="212:235" s="3" customFormat="1" ht="24" customHeight="1">
      <c r="HD3" s="108" t="s">
        <v>18</v>
      </c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</row>
    <row r="4" spans="207:235" s="3" customFormat="1" ht="12">
      <c r="GY4" s="4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</row>
    <row r="5" spans="208:235" s="3" customFormat="1" ht="12">
      <c r="GZ5" s="110" t="s">
        <v>19</v>
      </c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</row>
    <row r="6" spans="207:235" s="3" customFormat="1" ht="12">
      <c r="GY6" s="112" t="s">
        <v>20</v>
      </c>
      <c r="GZ6" s="112"/>
      <c r="HA6" s="113"/>
      <c r="HB6" s="113"/>
      <c r="HC6" s="113"/>
      <c r="HD6" s="114" t="s">
        <v>20</v>
      </c>
      <c r="HE6" s="114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2">
        <v>20</v>
      </c>
      <c r="HR6" s="112"/>
      <c r="HS6" s="112"/>
      <c r="HT6" s="115"/>
      <c r="HU6" s="115"/>
      <c r="HV6" s="115"/>
      <c r="HX6" s="6" t="s">
        <v>21</v>
      </c>
      <c r="IA6" s="6"/>
    </row>
    <row r="7" s="3" customFormat="1" ht="12">
      <c r="IA7" s="5" t="s">
        <v>22</v>
      </c>
    </row>
    <row r="8" ht="12" thickBot="1"/>
    <row r="9" spans="1:235" ht="33.75" customHeight="1">
      <c r="A9" s="71" t="s">
        <v>0</v>
      </c>
      <c r="B9" s="72"/>
      <c r="C9" s="72"/>
      <c r="D9" s="72"/>
      <c r="E9" s="73"/>
      <c r="F9" s="80" t="s">
        <v>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J9" s="83" t="s">
        <v>2</v>
      </c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98" t="s">
        <v>195</v>
      </c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  <c r="DW9" s="83" t="s">
        <v>44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3" t="s">
        <v>43</v>
      </c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5"/>
      <c r="FF9" s="83" t="s">
        <v>10</v>
      </c>
      <c r="FG9" s="84"/>
      <c r="FH9" s="84"/>
      <c r="FI9" s="84"/>
      <c r="FJ9" s="84"/>
      <c r="FK9" s="84"/>
      <c r="FL9" s="84"/>
      <c r="FM9" s="84"/>
      <c r="FN9" s="84"/>
      <c r="FO9" s="84"/>
      <c r="FP9" s="85"/>
      <c r="FQ9" s="98" t="s">
        <v>16</v>
      </c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100"/>
      <c r="HE9" s="80" t="s">
        <v>17</v>
      </c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104"/>
    </row>
    <row r="10" spans="1:235" ht="18.75" customHeight="1">
      <c r="A10" s="74"/>
      <c r="B10" s="75"/>
      <c r="C10" s="75"/>
      <c r="D10" s="75"/>
      <c r="E10" s="76"/>
      <c r="F10" s="81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86"/>
      <c r="AK10" s="87"/>
      <c r="AL10" s="87"/>
      <c r="AM10" s="87"/>
      <c r="AN10" s="87"/>
      <c r="AO10" s="87"/>
      <c r="AP10" s="87"/>
      <c r="AQ10" s="87"/>
      <c r="AR10" s="87"/>
      <c r="AS10" s="87"/>
      <c r="AT10" s="88"/>
      <c r="AU10" s="56" t="s">
        <v>5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8"/>
      <c r="BK10" s="56" t="s">
        <v>39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8"/>
      <c r="CA10" s="56" t="s">
        <v>40</v>
      </c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8"/>
      <c r="CQ10" s="56" t="s">
        <v>41</v>
      </c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8"/>
      <c r="DG10" s="56" t="s">
        <v>42</v>
      </c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8"/>
      <c r="DW10" s="89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89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1"/>
      <c r="FF10" s="86"/>
      <c r="FG10" s="87"/>
      <c r="FH10" s="87"/>
      <c r="FI10" s="87"/>
      <c r="FJ10" s="87"/>
      <c r="FK10" s="87"/>
      <c r="FL10" s="87"/>
      <c r="FM10" s="87"/>
      <c r="FN10" s="87"/>
      <c r="FO10" s="87"/>
      <c r="FP10" s="88"/>
      <c r="FQ10" s="101" t="s">
        <v>11</v>
      </c>
      <c r="FR10" s="102"/>
      <c r="FS10" s="102"/>
      <c r="FT10" s="102"/>
      <c r="FU10" s="102"/>
      <c r="FV10" s="102"/>
      <c r="FW10" s="102"/>
      <c r="FX10" s="102"/>
      <c r="FY10" s="102"/>
      <c r="FZ10" s="103"/>
      <c r="GA10" s="101" t="s">
        <v>12</v>
      </c>
      <c r="GB10" s="102"/>
      <c r="GC10" s="102"/>
      <c r="GD10" s="102"/>
      <c r="GE10" s="102"/>
      <c r="GF10" s="103"/>
      <c r="GG10" s="56" t="s">
        <v>15</v>
      </c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8"/>
      <c r="HE10" s="81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105"/>
    </row>
    <row r="11" spans="1:235" ht="63.75" customHeight="1">
      <c r="A11" s="77"/>
      <c r="B11" s="78"/>
      <c r="C11" s="78"/>
      <c r="D11" s="78"/>
      <c r="E11" s="79"/>
      <c r="F11" s="82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9"/>
      <c r="AK11" s="90"/>
      <c r="AL11" s="90"/>
      <c r="AM11" s="90"/>
      <c r="AN11" s="90"/>
      <c r="AO11" s="90"/>
      <c r="AP11" s="90"/>
      <c r="AQ11" s="90"/>
      <c r="AR11" s="90"/>
      <c r="AS11" s="90"/>
      <c r="AT11" s="91"/>
      <c r="AU11" s="92" t="s">
        <v>3</v>
      </c>
      <c r="AV11" s="93"/>
      <c r="AW11" s="93"/>
      <c r="AX11" s="93"/>
      <c r="AY11" s="93"/>
      <c r="AZ11" s="93"/>
      <c r="BA11" s="93"/>
      <c r="BB11" s="94"/>
      <c r="BC11" s="92" t="s">
        <v>4</v>
      </c>
      <c r="BD11" s="93"/>
      <c r="BE11" s="93"/>
      <c r="BF11" s="57"/>
      <c r="BG11" s="57"/>
      <c r="BH11" s="57"/>
      <c r="BI11" s="57"/>
      <c r="BJ11" s="58"/>
      <c r="BK11" s="56" t="s">
        <v>6</v>
      </c>
      <c r="BL11" s="57"/>
      <c r="BM11" s="57"/>
      <c r="BN11" s="57"/>
      <c r="BO11" s="57"/>
      <c r="BP11" s="57"/>
      <c r="BQ11" s="57"/>
      <c r="BR11" s="58"/>
      <c r="BS11" s="56" t="s">
        <v>7</v>
      </c>
      <c r="BT11" s="57"/>
      <c r="BU11" s="57"/>
      <c r="BV11" s="57"/>
      <c r="BW11" s="57"/>
      <c r="BX11" s="57"/>
      <c r="BY11" s="57"/>
      <c r="BZ11" s="58"/>
      <c r="CA11" s="56" t="s">
        <v>6</v>
      </c>
      <c r="CB11" s="57"/>
      <c r="CC11" s="57"/>
      <c r="CD11" s="57"/>
      <c r="CE11" s="57"/>
      <c r="CF11" s="57"/>
      <c r="CG11" s="57"/>
      <c r="CH11" s="58"/>
      <c r="CI11" s="56" t="s">
        <v>7</v>
      </c>
      <c r="CJ11" s="57"/>
      <c r="CK11" s="57"/>
      <c r="CL11" s="57"/>
      <c r="CM11" s="57"/>
      <c r="CN11" s="57"/>
      <c r="CO11" s="57"/>
      <c r="CP11" s="58"/>
      <c r="CQ11" s="56" t="s">
        <v>6</v>
      </c>
      <c r="CR11" s="57"/>
      <c r="CS11" s="57"/>
      <c r="CT11" s="57"/>
      <c r="CU11" s="57"/>
      <c r="CV11" s="57"/>
      <c r="CW11" s="57"/>
      <c r="CX11" s="58"/>
      <c r="CY11" s="56" t="s">
        <v>7</v>
      </c>
      <c r="CZ11" s="57"/>
      <c r="DA11" s="57"/>
      <c r="DB11" s="57"/>
      <c r="DC11" s="57"/>
      <c r="DD11" s="57"/>
      <c r="DE11" s="57"/>
      <c r="DF11" s="58"/>
      <c r="DG11" s="56" t="s">
        <v>6</v>
      </c>
      <c r="DH11" s="57"/>
      <c r="DI11" s="57"/>
      <c r="DJ11" s="57"/>
      <c r="DK11" s="57"/>
      <c r="DL11" s="57"/>
      <c r="DM11" s="57"/>
      <c r="DN11" s="58"/>
      <c r="DO11" s="56" t="s">
        <v>7</v>
      </c>
      <c r="DP11" s="57"/>
      <c r="DQ11" s="57"/>
      <c r="DR11" s="57"/>
      <c r="DS11" s="57"/>
      <c r="DT11" s="57"/>
      <c r="DU11" s="57"/>
      <c r="DV11" s="58"/>
      <c r="DW11" s="56" t="s">
        <v>5</v>
      </c>
      <c r="DX11" s="57"/>
      <c r="DY11" s="57"/>
      <c r="DZ11" s="57"/>
      <c r="EA11" s="57"/>
      <c r="EB11" s="57"/>
      <c r="EC11" s="57"/>
      <c r="ED11" s="57"/>
      <c r="EE11" s="58"/>
      <c r="EF11" s="95" t="s">
        <v>9</v>
      </c>
      <c r="EG11" s="96"/>
      <c r="EH11" s="96"/>
      <c r="EI11" s="96"/>
      <c r="EJ11" s="96"/>
      <c r="EK11" s="96"/>
      <c r="EL11" s="96"/>
      <c r="EM11" s="96"/>
      <c r="EN11" s="56" t="s">
        <v>5</v>
      </c>
      <c r="EO11" s="57"/>
      <c r="EP11" s="57"/>
      <c r="EQ11" s="57"/>
      <c r="ER11" s="57"/>
      <c r="ES11" s="57"/>
      <c r="ET11" s="57"/>
      <c r="EU11" s="57"/>
      <c r="EV11" s="58"/>
      <c r="EW11" s="95" t="s">
        <v>9</v>
      </c>
      <c r="EX11" s="96"/>
      <c r="EY11" s="96"/>
      <c r="EZ11" s="96"/>
      <c r="FA11" s="96"/>
      <c r="FB11" s="96"/>
      <c r="FC11" s="96"/>
      <c r="FD11" s="96"/>
      <c r="FE11" s="97"/>
      <c r="FF11" s="89"/>
      <c r="FG11" s="90"/>
      <c r="FH11" s="90"/>
      <c r="FI11" s="90"/>
      <c r="FJ11" s="90"/>
      <c r="FK11" s="90"/>
      <c r="FL11" s="90"/>
      <c r="FM11" s="90"/>
      <c r="FN11" s="90"/>
      <c r="FO11" s="90"/>
      <c r="FP11" s="91"/>
      <c r="FQ11" s="89"/>
      <c r="FR11" s="90"/>
      <c r="FS11" s="90"/>
      <c r="FT11" s="90"/>
      <c r="FU11" s="90"/>
      <c r="FV11" s="90"/>
      <c r="FW11" s="90"/>
      <c r="FX11" s="90"/>
      <c r="FY11" s="90"/>
      <c r="FZ11" s="91"/>
      <c r="GA11" s="89"/>
      <c r="GB11" s="90"/>
      <c r="GC11" s="90"/>
      <c r="GD11" s="90"/>
      <c r="GE11" s="90"/>
      <c r="GF11" s="91"/>
      <c r="GG11" s="95" t="s">
        <v>13</v>
      </c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7"/>
      <c r="GS11" s="95" t="s">
        <v>14</v>
      </c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7"/>
      <c r="HE11" s="82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106"/>
    </row>
    <row r="12" spans="1:235" s="27" customFormat="1" ht="11.25" customHeight="1">
      <c r="A12" s="62"/>
      <c r="B12" s="63"/>
      <c r="C12" s="63"/>
      <c r="D12" s="63"/>
      <c r="E12" s="64"/>
      <c r="F12" s="95" t="s">
        <v>25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68">
        <f>40.129+37.727</f>
        <v>77.856</v>
      </c>
      <c r="AK12" s="69"/>
      <c r="AL12" s="69"/>
      <c r="AM12" s="69"/>
      <c r="AN12" s="69"/>
      <c r="AO12" s="69"/>
      <c r="AP12" s="69"/>
      <c r="AQ12" s="69"/>
      <c r="AR12" s="69"/>
      <c r="AS12" s="69"/>
      <c r="AT12" s="70"/>
      <c r="AU12" s="39">
        <v>40.129</v>
      </c>
      <c r="AV12" s="40"/>
      <c r="AW12" s="40"/>
      <c r="AX12" s="40"/>
      <c r="AY12" s="40"/>
      <c r="AZ12" s="40"/>
      <c r="BA12" s="40"/>
      <c r="BB12" s="59"/>
      <c r="BC12" s="39">
        <f>BS12+CI12+CY12+DO12</f>
        <v>41.0988926</v>
      </c>
      <c r="BD12" s="40"/>
      <c r="BE12" s="40"/>
      <c r="BF12" s="40"/>
      <c r="BG12" s="40"/>
      <c r="BH12" s="40"/>
      <c r="BI12" s="40"/>
      <c r="BJ12" s="59"/>
      <c r="BK12" s="39" t="s">
        <v>64</v>
      </c>
      <c r="BL12" s="40"/>
      <c r="BM12" s="40"/>
      <c r="BN12" s="40"/>
      <c r="BO12" s="40"/>
      <c r="BP12" s="40"/>
      <c r="BQ12" s="40"/>
      <c r="BR12" s="59"/>
      <c r="BS12" s="39">
        <f>BS13+BS38</f>
        <v>2.3553885599999997</v>
      </c>
      <c r="BT12" s="40"/>
      <c r="BU12" s="40"/>
      <c r="BV12" s="40"/>
      <c r="BW12" s="40"/>
      <c r="BX12" s="40"/>
      <c r="BY12" s="40"/>
      <c r="BZ12" s="59"/>
      <c r="CA12" s="39">
        <v>12.977</v>
      </c>
      <c r="CB12" s="40"/>
      <c r="CC12" s="40"/>
      <c r="CD12" s="40"/>
      <c r="CE12" s="40"/>
      <c r="CF12" s="40"/>
      <c r="CG12" s="40"/>
      <c r="CH12" s="59"/>
      <c r="CI12" s="39">
        <f>CI13+CI38</f>
        <v>2.95212754</v>
      </c>
      <c r="CJ12" s="40"/>
      <c r="CK12" s="40"/>
      <c r="CL12" s="40"/>
      <c r="CM12" s="40"/>
      <c r="CN12" s="40"/>
      <c r="CO12" s="40"/>
      <c r="CP12" s="59"/>
      <c r="CQ12" s="39">
        <v>5.501</v>
      </c>
      <c r="CR12" s="40"/>
      <c r="CS12" s="40"/>
      <c r="CT12" s="40"/>
      <c r="CU12" s="40"/>
      <c r="CV12" s="40"/>
      <c r="CW12" s="40"/>
      <c r="CX12" s="59"/>
      <c r="CY12" s="39">
        <f>CY13+CY38</f>
        <v>9.608804899999999</v>
      </c>
      <c r="CZ12" s="40"/>
      <c r="DA12" s="40"/>
      <c r="DB12" s="40"/>
      <c r="DC12" s="40"/>
      <c r="DD12" s="40"/>
      <c r="DE12" s="40"/>
      <c r="DF12" s="59"/>
      <c r="DG12" s="39">
        <v>21.651</v>
      </c>
      <c r="DH12" s="40"/>
      <c r="DI12" s="40"/>
      <c r="DJ12" s="40"/>
      <c r="DK12" s="40"/>
      <c r="DL12" s="40"/>
      <c r="DM12" s="40"/>
      <c r="DN12" s="59"/>
      <c r="DO12" s="39">
        <f>DO13+DO38</f>
        <v>26.1825716</v>
      </c>
      <c r="DP12" s="40"/>
      <c r="DQ12" s="40"/>
      <c r="DR12" s="40"/>
      <c r="DS12" s="40"/>
      <c r="DT12" s="40"/>
      <c r="DU12" s="40"/>
      <c r="DV12" s="59"/>
      <c r="DW12" s="39">
        <f aca="true" t="shared" si="0" ref="DW12:DW50">BS12+CI12+CY12+DO12</f>
        <v>41.0988926</v>
      </c>
      <c r="DX12" s="40"/>
      <c r="DY12" s="40"/>
      <c r="DZ12" s="40"/>
      <c r="EA12" s="40"/>
      <c r="EB12" s="40"/>
      <c r="EC12" s="40"/>
      <c r="ED12" s="40"/>
      <c r="EE12" s="59"/>
      <c r="EF12" s="39">
        <f>DO12</f>
        <v>26.1825716</v>
      </c>
      <c r="EG12" s="40"/>
      <c r="EH12" s="40"/>
      <c r="EI12" s="40"/>
      <c r="EJ12" s="40"/>
      <c r="EK12" s="40"/>
      <c r="EL12" s="40"/>
      <c r="EM12" s="40"/>
      <c r="EN12" s="39"/>
      <c r="EO12" s="40"/>
      <c r="EP12" s="40"/>
      <c r="EQ12" s="40"/>
      <c r="ER12" s="40"/>
      <c r="ES12" s="40"/>
      <c r="ET12" s="40"/>
      <c r="EU12" s="40"/>
      <c r="EV12" s="59"/>
      <c r="EW12" s="39"/>
      <c r="EX12" s="40"/>
      <c r="EY12" s="40"/>
      <c r="EZ12" s="40"/>
      <c r="FA12" s="40"/>
      <c r="FB12" s="40"/>
      <c r="FC12" s="40"/>
      <c r="FD12" s="40"/>
      <c r="FE12" s="59"/>
      <c r="FF12" s="39">
        <f>AU12-BC12</f>
        <v>-0.9698926000000014</v>
      </c>
      <c r="FG12" s="40"/>
      <c r="FH12" s="40"/>
      <c r="FI12" s="40"/>
      <c r="FJ12" s="40"/>
      <c r="FK12" s="40"/>
      <c r="FL12" s="40"/>
      <c r="FM12" s="40"/>
      <c r="FN12" s="40"/>
      <c r="FO12" s="40"/>
      <c r="FP12" s="59"/>
      <c r="FQ12" s="39">
        <f>BC12-AU12</f>
        <v>0.9698926000000014</v>
      </c>
      <c r="FR12" s="40"/>
      <c r="FS12" s="40"/>
      <c r="FT12" s="40"/>
      <c r="FU12" s="40"/>
      <c r="FV12" s="40"/>
      <c r="FW12" s="40"/>
      <c r="FX12" s="40"/>
      <c r="FY12" s="40"/>
      <c r="FZ12" s="40"/>
      <c r="GA12" s="60">
        <f>FQ12/AU12</f>
        <v>0.024169368785666265</v>
      </c>
      <c r="GB12" s="61"/>
      <c r="GC12" s="61"/>
      <c r="GD12" s="61"/>
      <c r="GE12" s="61"/>
      <c r="GF12" s="61"/>
      <c r="GG12" s="56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8"/>
      <c r="GS12" s="56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8"/>
      <c r="HE12" s="117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9"/>
    </row>
    <row r="13" spans="1:235" s="13" customFormat="1" ht="10.5">
      <c r="A13" s="62" t="s">
        <v>28</v>
      </c>
      <c r="B13" s="63"/>
      <c r="C13" s="63"/>
      <c r="D13" s="63"/>
      <c r="E13" s="64"/>
      <c r="F13" s="65" t="s">
        <v>26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  <c r="AJ13" s="68">
        <f>30.401+25.746</f>
        <v>56.147</v>
      </c>
      <c r="AK13" s="69"/>
      <c r="AL13" s="69"/>
      <c r="AM13" s="69"/>
      <c r="AN13" s="69"/>
      <c r="AO13" s="69"/>
      <c r="AP13" s="69"/>
      <c r="AQ13" s="69"/>
      <c r="AR13" s="69"/>
      <c r="AS13" s="69"/>
      <c r="AT13" s="70"/>
      <c r="AU13" s="39">
        <v>30.401</v>
      </c>
      <c r="AV13" s="40"/>
      <c r="AW13" s="40"/>
      <c r="AX13" s="40"/>
      <c r="AY13" s="40"/>
      <c r="AZ13" s="40"/>
      <c r="BA13" s="40"/>
      <c r="BB13" s="59"/>
      <c r="BC13" s="39">
        <f aca="true" t="shared" si="1" ref="BC13:BC50">BS13+CI13+CY13+DO13</f>
        <v>30.549857799999998</v>
      </c>
      <c r="BD13" s="40"/>
      <c r="BE13" s="40"/>
      <c r="BF13" s="40"/>
      <c r="BG13" s="40"/>
      <c r="BH13" s="40"/>
      <c r="BI13" s="40"/>
      <c r="BJ13" s="59"/>
      <c r="BK13" s="39" t="s">
        <v>64</v>
      </c>
      <c r="BL13" s="40"/>
      <c r="BM13" s="40"/>
      <c r="BN13" s="40"/>
      <c r="BO13" s="40"/>
      <c r="BP13" s="40"/>
      <c r="BQ13" s="40"/>
      <c r="BR13" s="59"/>
      <c r="BS13" s="39">
        <f>BS14</f>
        <v>2.34584</v>
      </c>
      <c r="BT13" s="40"/>
      <c r="BU13" s="40"/>
      <c r="BV13" s="40"/>
      <c r="BW13" s="40"/>
      <c r="BX13" s="40"/>
      <c r="BY13" s="40"/>
      <c r="BZ13" s="59"/>
      <c r="CA13" s="39">
        <v>10.427</v>
      </c>
      <c r="CB13" s="40"/>
      <c r="CC13" s="40"/>
      <c r="CD13" s="40"/>
      <c r="CE13" s="40"/>
      <c r="CF13" s="40"/>
      <c r="CG13" s="40"/>
      <c r="CH13" s="59"/>
      <c r="CI13" s="39">
        <f>CI14</f>
        <v>1.7477522799999998</v>
      </c>
      <c r="CJ13" s="40"/>
      <c r="CK13" s="40"/>
      <c r="CL13" s="40"/>
      <c r="CM13" s="40"/>
      <c r="CN13" s="40"/>
      <c r="CO13" s="40"/>
      <c r="CP13" s="59"/>
      <c r="CQ13" s="39">
        <v>0.737</v>
      </c>
      <c r="CR13" s="40"/>
      <c r="CS13" s="40"/>
      <c r="CT13" s="40"/>
      <c r="CU13" s="40"/>
      <c r="CV13" s="40"/>
      <c r="CW13" s="40"/>
      <c r="CX13" s="59"/>
      <c r="CY13" s="39">
        <f>CY14</f>
        <v>4.3688969</v>
      </c>
      <c r="CZ13" s="40"/>
      <c r="DA13" s="40"/>
      <c r="DB13" s="40"/>
      <c r="DC13" s="40"/>
      <c r="DD13" s="40"/>
      <c r="DE13" s="40"/>
      <c r="DF13" s="59"/>
      <c r="DG13" s="39">
        <v>19.237</v>
      </c>
      <c r="DH13" s="40"/>
      <c r="DI13" s="40"/>
      <c r="DJ13" s="40"/>
      <c r="DK13" s="40"/>
      <c r="DL13" s="40"/>
      <c r="DM13" s="40"/>
      <c r="DN13" s="59"/>
      <c r="DO13" s="39">
        <f>DO14+DO25+DO28+DO32+DO36</f>
        <v>22.08736862</v>
      </c>
      <c r="DP13" s="40"/>
      <c r="DQ13" s="40"/>
      <c r="DR13" s="40"/>
      <c r="DS13" s="40"/>
      <c r="DT13" s="40"/>
      <c r="DU13" s="40"/>
      <c r="DV13" s="59"/>
      <c r="DW13" s="39">
        <f t="shared" si="0"/>
        <v>30.549857799999998</v>
      </c>
      <c r="DX13" s="40"/>
      <c r="DY13" s="40"/>
      <c r="DZ13" s="40"/>
      <c r="EA13" s="40"/>
      <c r="EB13" s="40"/>
      <c r="EC13" s="40"/>
      <c r="ED13" s="40"/>
      <c r="EE13" s="59"/>
      <c r="EF13" s="39">
        <f aca="true" t="shared" si="2" ref="EF13:EF50">DO13</f>
        <v>22.08736862</v>
      </c>
      <c r="EG13" s="40"/>
      <c r="EH13" s="40"/>
      <c r="EI13" s="40"/>
      <c r="EJ13" s="40"/>
      <c r="EK13" s="40"/>
      <c r="EL13" s="40"/>
      <c r="EM13" s="40"/>
      <c r="EN13" s="39"/>
      <c r="EO13" s="40"/>
      <c r="EP13" s="40"/>
      <c r="EQ13" s="40"/>
      <c r="ER13" s="40"/>
      <c r="ES13" s="40"/>
      <c r="ET13" s="40"/>
      <c r="EU13" s="40"/>
      <c r="EV13" s="59"/>
      <c r="EW13" s="39"/>
      <c r="EX13" s="40"/>
      <c r="EY13" s="40"/>
      <c r="EZ13" s="40"/>
      <c r="FA13" s="40"/>
      <c r="FB13" s="40"/>
      <c r="FC13" s="40"/>
      <c r="FD13" s="40"/>
      <c r="FE13" s="59"/>
      <c r="FF13" s="39">
        <f aca="true" t="shared" si="3" ref="FF13:FF50">AU13-BC13</f>
        <v>-0.14885779999999826</v>
      </c>
      <c r="FG13" s="40"/>
      <c r="FH13" s="40"/>
      <c r="FI13" s="40"/>
      <c r="FJ13" s="40"/>
      <c r="FK13" s="40"/>
      <c r="FL13" s="40"/>
      <c r="FM13" s="40"/>
      <c r="FN13" s="40"/>
      <c r="FO13" s="40"/>
      <c r="FP13" s="59"/>
      <c r="FQ13" s="39">
        <f aca="true" t="shared" si="4" ref="FQ13:FQ50">BC13-AU13</f>
        <v>0.14885779999999826</v>
      </c>
      <c r="FR13" s="40"/>
      <c r="FS13" s="40"/>
      <c r="FT13" s="40"/>
      <c r="FU13" s="40"/>
      <c r="FV13" s="40"/>
      <c r="FW13" s="40"/>
      <c r="FX13" s="40"/>
      <c r="FY13" s="40"/>
      <c r="FZ13" s="40"/>
      <c r="GA13" s="60">
        <f aca="true" t="shared" si="5" ref="GA13:GA46">FQ13/AU13</f>
        <v>0.004896477089569365</v>
      </c>
      <c r="GB13" s="61"/>
      <c r="GC13" s="61"/>
      <c r="GD13" s="61"/>
      <c r="GE13" s="61"/>
      <c r="GF13" s="61"/>
      <c r="GG13" s="56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8"/>
      <c r="GS13" s="56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8"/>
      <c r="HE13" s="120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2"/>
    </row>
    <row r="14" spans="1:235" s="13" customFormat="1" ht="21.75" customHeight="1">
      <c r="A14" s="62" t="s">
        <v>45</v>
      </c>
      <c r="B14" s="63"/>
      <c r="C14" s="63"/>
      <c r="D14" s="63"/>
      <c r="E14" s="64"/>
      <c r="F14" s="65" t="s">
        <v>27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  <c r="AJ14" s="68">
        <f>16.033+19.286</f>
        <v>35.319</v>
      </c>
      <c r="AK14" s="69"/>
      <c r="AL14" s="69"/>
      <c r="AM14" s="69"/>
      <c r="AN14" s="69"/>
      <c r="AO14" s="69"/>
      <c r="AP14" s="69"/>
      <c r="AQ14" s="69"/>
      <c r="AR14" s="69"/>
      <c r="AS14" s="69"/>
      <c r="AT14" s="70"/>
      <c r="AU14" s="39">
        <v>16.033</v>
      </c>
      <c r="AV14" s="40"/>
      <c r="AW14" s="40"/>
      <c r="AX14" s="40"/>
      <c r="AY14" s="40"/>
      <c r="AZ14" s="40"/>
      <c r="BA14" s="40"/>
      <c r="BB14" s="59"/>
      <c r="BC14" s="39">
        <f t="shared" si="1"/>
        <v>16.453077479999997</v>
      </c>
      <c r="BD14" s="40"/>
      <c r="BE14" s="40"/>
      <c r="BF14" s="40"/>
      <c r="BG14" s="40"/>
      <c r="BH14" s="40"/>
      <c r="BI14" s="40"/>
      <c r="BJ14" s="59"/>
      <c r="BK14" s="39" t="s">
        <v>64</v>
      </c>
      <c r="BL14" s="40"/>
      <c r="BM14" s="40"/>
      <c r="BN14" s="40"/>
      <c r="BO14" s="40"/>
      <c r="BP14" s="40"/>
      <c r="BQ14" s="40"/>
      <c r="BR14" s="59"/>
      <c r="BS14" s="39">
        <f>BS20</f>
        <v>2.34584</v>
      </c>
      <c r="BT14" s="40"/>
      <c r="BU14" s="40"/>
      <c r="BV14" s="40"/>
      <c r="BW14" s="40"/>
      <c r="BX14" s="40"/>
      <c r="BY14" s="40"/>
      <c r="BZ14" s="59"/>
      <c r="CA14" s="39" t="s">
        <v>64</v>
      </c>
      <c r="CB14" s="40"/>
      <c r="CC14" s="40"/>
      <c r="CD14" s="40"/>
      <c r="CE14" s="40"/>
      <c r="CF14" s="40"/>
      <c r="CG14" s="40"/>
      <c r="CH14" s="59"/>
      <c r="CI14" s="39">
        <f>CI20</f>
        <v>1.7477522799999998</v>
      </c>
      <c r="CJ14" s="40"/>
      <c r="CK14" s="40"/>
      <c r="CL14" s="40"/>
      <c r="CM14" s="40"/>
      <c r="CN14" s="40"/>
      <c r="CO14" s="40"/>
      <c r="CP14" s="59"/>
      <c r="CQ14" s="39" t="s">
        <v>64</v>
      </c>
      <c r="CR14" s="40"/>
      <c r="CS14" s="40"/>
      <c r="CT14" s="40"/>
      <c r="CU14" s="40"/>
      <c r="CV14" s="40"/>
      <c r="CW14" s="40"/>
      <c r="CX14" s="59"/>
      <c r="CY14" s="39">
        <f>CY20</f>
        <v>4.3688969</v>
      </c>
      <c r="CZ14" s="40"/>
      <c r="DA14" s="40"/>
      <c r="DB14" s="40"/>
      <c r="DC14" s="40"/>
      <c r="DD14" s="40"/>
      <c r="DE14" s="40"/>
      <c r="DF14" s="59"/>
      <c r="DG14" s="39">
        <v>16.033</v>
      </c>
      <c r="DH14" s="40"/>
      <c r="DI14" s="40"/>
      <c r="DJ14" s="40"/>
      <c r="DK14" s="40"/>
      <c r="DL14" s="40"/>
      <c r="DM14" s="40"/>
      <c r="DN14" s="59"/>
      <c r="DO14" s="39">
        <f>DO15+DO20</f>
        <v>7.990588299999999</v>
      </c>
      <c r="DP14" s="40"/>
      <c r="DQ14" s="40"/>
      <c r="DR14" s="40"/>
      <c r="DS14" s="40"/>
      <c r="DT14" s="40"/>
      <c r="DU14" s="40"/>
      <c r="DV14" s="59"/>
      <c r="DW14" s="39">
        <f t="shared" si="0"/>
        <v>16.453077479999997</v>
      </c>
      <c r="DX14" s="40"/>
      <c r="DY14" s="40"/>
      <c r="DZ14" s="40"/>
      <c r="EA14" s="40"/>
      <c r="EB14" s="40"/>
      <c r="EC14" s="40"/>
      <c r="ED14" s="40"/>
      <c r="EE14" s="59"/>
      <c r="EF14" s="39">
        <f t="shared" si="2"/>
        <v>7.990588299999999</v>
      </c>
      <c r="EG14" s="40"/>
      <c r="EH14" s="40"/>
      <c r="EI14" s="40"/>
      <c r="EJ14" s="40"/>
      <c r="EK14" s="40"/>
      <c r="EL14" s="40"/>
      <c r="EM14" s="40"/>
      <c r="EN14" s="39"/>
      <c r="EO14" s="40"/>
      <c r="EP14" s="40"/>
      <c r="EQ14" s="40"/>
      <c r="ER14" s="40"/>
      <c r="ES14" s="40"/>
      <c r="ET14" s="40"/>
      <c r="EU14" s="40"/>
      <c r="EV14" s="59"/>
      <c r="EW14" s="39"/>
      <c r="EX14" s="40"/>
      <c r="EY14" s="40"/>
      <c r="EZ14" s="40"/>
      <c r="FA14" s="40"/>
      <c r="FB14" s="40"/>
      <c r="FC14" s="40"/>
      <c r="FD14" s="40"/>
      <c r="FE14" s="59"/>
      <c r="FF14" s="39">
        <f t="shared" si="3"/>
        <v>-0.42007747999999623</v>
      </c>
      <c r="FG14" s="40"/>
      <c r="FH14" s="40"/>
      <c r="FI14" s="40"/>
      <c r="FJ14" s="40"/>
      <c r="FK14" s="40"/>
      <c r="FL14" s="40"/>
      <c r="FM14" s="40"/>
      <c r="FN14" s="40"/>
      <c r="FO14" s="40"/>
      <c r="FP14" s="59"/>
      <c r="FQ14" s="39">
        <f t="shared" si="4"/>
        <v>0.42007747999999623</v>
      </c>
      <c r="FR14" s="40"/>
      <c r="FS14" s="40"/>
      <c r="FT14" s="40"/>
      <c r="FU14" s="40"/>
      <c r="FV14" s="40"/>
      <c r="FW14" s="40"/>
      <c r="FX14" s="40"/>
      <c r="FY14" s="40"/>
      <c r="FZ14" s="40"/>
      <c r="GA14" s="60">
        <f t="shared" si="5"/>
        <v>0.02620080334310461</v>
      </c>
      <c r="GB14" s="61"/>
      <c r="GC14" s="61"/>
      <c r="GD14" s="61"/>
      <c r="GE14" s="61"/>
      <c r="GF14" s="61"/>
      <c r="GG14" s="56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8"/>
      <c r="GS14" s="56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8"/>
      <c r="HE14" s="120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2"/>
    </row>
    <row r="15" spans="1:235" s="7" customFormat="1" ht="11.25">
      <c r="A15" s="44"/>
      <c r="B15" s="45"/>
      <c r="C15" s="45"/>
      <c r="D15" s="45"/>
      <c r="E15" s="46"/>
      <c r="F15" s="47" t="s">
        <v>51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/>
      <c r="AJ15" s="50">
        <f>1.233+1.051</f>
        <v>2.284</v>
      </c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41">
        <v>1.233</v>
      </c>
      <c r="AV15" s="42"/>
      <c r="AW15" s="42"/>
      <c r="AX15" s="42"/>
      <c r="AY15" s="42"/>
      <c r="AZ15" s="42"/>
      <c r="BA15" s="42"/>
      <c r="BB15" s="34"/>
      <c r="BC15" s="41">
        <f t="shared" si="1"/>
        <v>1.14379288</v>
      </c>
      <c r="BD15" s="42"/>
      <c r="BE15" s="42"/>
      <c r="BF15" s="42"/>
      <c r="BG15" s="42"/>
      <c r="BH15" s="42"/>
      <c r="BI15" s="42"/>
      <c r="BJ15" s="34"/>
      <c r="BK15" s="41" t="s">
        <v>64</v>
      </c>
      <c r="BL15" s="42"/>
      <c r="BM15" s="42"/>
      <c r="BN15" s="42"/>
      <c r="BO15" s="42"/>
      <c r="BP15" s="42"/>
      <c r="BQ15" s="42"/>
      <c r="BR15" s="34"/>
      <c r="BS15" s="41"/>
      <c r="BT15" s="42"/>
      <c r="BU15" s="42"/>
      <c r="BV15" s="42"/>
      <c r="BW15" s="42"/>
      <c r="BX15" s="42"/>
      <c r="BY15" s="42"/>
      <c r="BZ15" s="34"/>
      <c r="CA15" s="41" t="s">
        <v>64</v>
      </c>
      <c r="CB15" s="42"/>
      <c r="CC15" s="42"/>
      <c r="CD15" s="42"/>
      <c r="CE15" s="42"/>
      <c r="CF15" s="42"/>
      <c r="CG15" s="42"/>
      <c r="CH15" s="34"/>
      <c r="CI15" s="41"/>
      <c r="CJ15" s="42"/>
      <c r="CK15" s="42"/>
      <c r="CL15" s="42"/>
      <c r="CM15" s="42"/>
      <c r="CN15" s="42"/>
      <c r="CO15" s="42"/>
      <c r="CP15" s="34"/>
      <c r="CQ15" s="41" t="s">
        <v>64</v>
      </c>
      <c r="CR15" s="42"/>
      <c r="CS15" s="42"/>
      <c r="CT15" s="42"/>
      <c r="CU15" s="42"/>
      <c r="CV15" s="42"/>
      <c r="CW15" s="42"/>
      <c r="CX15" s="34"/>
      <c r="CY15" s="41"/>
      <c r="CZ15" s="42"/>
      <c r="DA15" s="42"/>
      <c r="DB15" s="42"/>
      <c r="DC15" s="42"/>
      <c r="DD15" s="42"/>
      <c r="DE15" s="42"/>
      <c r="DF15" s="34"/>
      <c r="DG15" s="41">
        <v>1.233</v>
      </c>
      <c r="DH15" s="42"/>
      <c r="DI15" s="42"/>
      <c r="DJ15" s="42"/>
      <c r="DK15" s="42"/>
      <c r="DL15" s="42"/>
      <c r="DM15" s="42"/>
      <c r="DN15" s="34"/>
      <c r="DO15" s="41">
        <f>0.969316*1.18</f>
        <v>1.14379288</v>
      </c>
      <c r="DP15" s="42"/>
      <c r="DQ15" s="42"/>
      <c r="DR15" s="42"/>
      <c r="DS15" s="42"/>
      <c r="DT15" s="42"/>
      <c r="DU15" s="42"/>
      <c r="DV15" s="34"/>
      <c r="DW15" s="41">
        <f t="shared" si="0"/>
        <v>1.14379288</v>
      </c>
      <c r="DX15" s="42"/>
      <c r="DY15" s="42"/>
      <c r="DZ15" s="42"/>
      <c r="EA15" s="42"/>
      <c r="EB15" s="42"/>
      <c r="EC15" s="42"/>
      <c r="ED15" s="42"/>
      <c r="EE15" s="34"/>
      <c r="EF15" s="41">
        <f t="shared" si="2"/>
        <v>1.14379288</v>
      </c>
      <c r="EG15" s="42"/>
      <c r="EH15" s="42"/>
      <c r="EI15" s="42"/>
      <c r="EJ15" s="42"/>
      <c r="EK15" s="42"/>
      <c r="EL15" s="42"/>
      <c r="EM15" s="42"/>
      <c r="EN15" s="41"/>
      <c r="EO15" s="42"/>
      <c r="EP15" s="42"/>
      <c r="EQ15" s="42"/>
      <c r="ER15" s="42"/>
      <c r="ES15" s="42"/>
      <c r="ET15" s="42"/>
      <c r="EU15" s="42"/>
      <c r="EV15" s="34"/>
      <c r="EW15" s="41"/>
      <c r="EX15" s="42"/>
      <c r="EY15" s="42"/>
      <c r="EZ15" s="42"/>
      <c r="FA15" s="42"/>
      <c r="FB15" s="42"/>
      <c r="FC15" s="42"/>
      <c r="FD15" s="42"/>
      <c r="FE15" s="34"/>
      <c r="FF15" s="41">
        <f t="shared" si="3"/>
        <v>0.0892071200000002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34"/>
      <c r="FQ15" s="41">
        <f t="shared" si="4"/>
        <v>-0.0892071200000002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35">
        <f t="shared" si="5"/>
        <v>-0.07234965125709666</v>
      </c>
      <c r="GB15" s="43"/>
      <c r="GC15" s="43"/>
      <c r="GD15" s="43"/>
      <c r="GE15" s="43"/>
      <c r="GF15" s="43"/>
      <c r="GG15" s="36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8"/>
      <c r="GS15" s="36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8"/>
      <c r="HE15" s="120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2"/>
    </row>
    <row r="16" spans="1:235" s="7" customFormat="1" ht="11.25">
      <c r="A16" s="44" t="s">
        <v>53</v>
      </c>
      <c r="B16" s="45"/>
      <c r="C16" s="45"/>
      <c r="D16" s="45"/>
      <c r="E16" s="46"/>
      <c r="F16" s="47" t="s">
        <v>176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  <c r="AJ16" s="50">
        <f>1.233+1.051</f>
        <v>2.284</v>
      </c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41">
        <v>1.233</v>
      </c>
      <c r="AV16" s="42"/>
      <c r="AW16" s="42"/>
      <c r="AX16" s="42"/>
      <c r="AY16" s="42"/>
      <c r="AZ16" s="42"/>
      <c r="BA16" s="42"/>
      <c r="BB16" s="34"/>
      <c r="BC16" s="41">
        <f t="shared" si="1"/>
        <v>1.14379288</v>
      </c>
      <c r="BD16" s="42"/>
      <c r="BE16" s="42"/>
      <c r="BF16" s="42"/>
      <c r="BG16" s="42"/>
      <c r="BH16" s="42"/>
      <c r="BI16" s="42"/>
      <c r="BJ16" s="34"/>
      <c r="BK16" s="41" t="s">
        <v>64</v>
      </c>
      <c r="BL16" s="42"/>
      <c r="BM16" s="42"/>
      <c r="BN16" s="42"/>
      <c r="BO16" s="42"/>
      <c r="BP16" s="42"/>
      <c r="BQ16" s="42"/>
      <c r="BR16" s="34"/>
      <c r="BS16" s="41"/>
      <c r="BT16" s="42"/>
      <c r="BU16" s="42"/>
      <c r="BV16" s="42"/>
      <c r="BW16" s="42"/>
      <c r="BX16" s="42"/>
      <c r="BY16" s="42"/>
      <c r="BZ16" s="34"/>
      <c r="CA16" s="41" t="s">
        <v>64</v>
      </c>
      <c r="CB16" s="42"/>
      <c r="CC16" s="42"/>
      <c r="CD16" s="42"/>
      <c r="CE16" s="42"/>
      <c r="CF16" s="42"/>
      <c r="CG16" s="42"/>
      <c r="CH16" s="34"/>
      <c r="CI16" s="41"/>
      <c r="CJ16" s="42"/>
      <c r="CK16" s="42"/>
      <c r="CL16" s="42"/>
      <c r="CM16" s="42"/>
      <c r="CN16" s="42"/>
      <c r="CO16" s="42"/>
      <c r="CP16" s="34"/>
      <c r="CQ16" s="41" t="s">
        <v>64</v>
      </c>
      <c r="CR16" s="42"/>
      <c r="CS16" s="42"/>
      <c r="CT16" s="42"/>
      <c r="CU16" s="42"/>
      <c r="CV16" s="42"/>
      <c r="CW16" s="42"/>
      <c r="CX16" s="34"/>
      <c r="CY16" s="41"/>
      <c r="CZ16" s="42"/>
      <c r="DA16" s="42"/>
      <c r="DB16" s="42"/>
      <c r="DC16" s="42"/>
      <c r="DD16" s="42"/>
      <c r="DE16" s="42"/>
      <c r="DF16" s="34"/>
      <c r="DG16" s="41">
        <v>1.233</v>
      </c>
      <c r="DH16" s="42"/>
      <c r="DI16" s="42"/>
      <c r="DJ16" s="42"/>
      <c r="DK16" s="42"/>
      <c r="DL16" s="42"/>
      <c r="DM16" s="42"/>
      <c r="DN16" s="34"/>
      <c r="DO16" s="41">
        <f>0.969316*1.18</f>
        <v>1.14379288</v>
      </c>
      <c r="DP16" s="42"/>
      <c r="DQ16" s="42"/>
      <c r="DR16" s="42"/>
      <c r="DS16" s="42"/>
      <c r="DT16" s="42"/>
      <c r="DU16" s="42"/>
      <c r="DV16" s="34"/>
      <c r="DW16" s="41">
        <f t="shared" si="0"/>
        <v>1.14379288</v>
      </c>
      <c r="DX16" s="42"/>
      <c r="DY16" s="42"/>
      <c r="DZ16" s="42"/>
      <c r="EA16" s="42"/>
      <c r="EB16" s="42"/>
      <c r="EC16" s="42"/>
      <c r="ED16" s="42"/>
      <c r="EE16" s="34"/>
      <c r="EF16" s="41">
        <f t="shared" si="2"/>
        <v>1.14379288</v>
      </c>
      <c r="EG16" s="42"/>
      <c r="EH16" s="42"/>
      <c r="EI16" s="42"/>
      <c r="EJ16" s="42"/>
      <c r="EK16" s="42"/>
      <c r="EL16" s="42"/>
      <c r="EM16" s="42"/>
      <c r="EN16" s="41"/>
      <c r="EO16" s="42"/>
      <c r="EP16" s="42"/>
      <c r="EQ16" s="42"/>
      <c r="ER16" s="42"/>
      <c r="ES16" s="42"/>
      <c r="ET16" s="42"/>
      <c r="EU16" s="42"/>
      <c r="EV16" s="34"/>
      <c r="EW16" s="41"/>
      <c r="EX16" s="42"/>
      <c r="EY16" s="42"/>
      <c r="EZ16" s="42"/>
      <c r="FA16" s="42"/>
      <c r="FB16" s="42"/>
      <c r="FC16" s="42"/>
      <c r="FD16" s="42"/>
      <c r="FE16" s="34"/>
      <c r="FF16" s="41">
        <f t="shared" si="3"/>
        <v>0.0892071200000002</v>
      </c>
      <c r="FG16" s="42"/>
      <c r="FH16" s="42"/>
      <c r="FI16" s="42"/>
      <c r="FJ16" s="42"/>
      <c r="FK16" s="42"/>
      <c r="FL16" s="42"/>
      <c r="FM16" s="42"/>
      <c r="FN16" s="42"/>
      <c r="FO16" s="42"/>
      <c r="FP16" s="34"/>
      <c r="FQ16" s="41">
        <f t="shared" si="4"/>
        <v>-0.0892071200000002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35">
        <f t="shared" si="5"/>
        <v>-0.07234965125709666</v>
      </c>
      <c r="GB16" s="43"/>
      <c r="GC16" s="43"/>
      <c r="GD16" s="43"/>
      <c r="GE16" s="43"/>
      <c r="GF16" s="43"/>
      <c r="GG16" s="36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8"/>
      <c r="GS16" s="36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8"/>
      <c r="HE16" s="120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2"/>
    </row>
    <row r="17" spans="1:235" s="7" customFormat="1" ht="22.5" customHeight="1">
      <c r="A17" s="44" t="s">
        <v>52</v>
      </c>
      <c r="B17" s="45"/>
      <c r="C17" s="45"/>
      <c r="D17" s="45"/>
      <c r="E17" s="46"/>
      <c r="F17" s="47" t="s">
        <v>54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/>
      <c r="AJ17" s="50">
        <v>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2"/>
      <c r="AU17" s="41">
        <v>0</v>
      </c>
      <c r="AV17" s="42"/>
      <c r="AW17" s="42"/>
      <c r="AX17" s="42"/>
      <c r="AY17" s="42"/>
      <c r="AZ17" s="42"/>
      <c r="BA17" s="42"/>
      <c r="BB17" s="34"/>
      <c r="BC17" s="41">
        <f t="shared" si="1"/>
        <v>0</v>
      </c>
      <c r="BD17" s="42"/>
      <c r="BE17" s="42"/>
      <c r="BF17" s="42"/>
      <c r="BG17" s="42"/>
      <c r="BH17" s="42"/>
      <c r="BI17" s="42"/>
      <c r="BJ17" s="34"/>
      <c r="BK17" s="41" t="s">
        <v>64</v>
      </c>
      <c r="BL17" s="42"/>
      <c r="BM17" s="42"/>
      <c r="BN17" s="42"/>
      <c r="BO17" s="42"/>
      <c r="BP17" s="42"/>
      <c r="BQ17" s="42"/>
      <c r="BR17" s="34"/>
      <c r="BS17" s="41"/>
      <c r="BT17" s="42"/>
      <c r="BU17" s="42"/>
      <c r="BV17" s="42"/>
      <c r="BW17" s="42"/>
      <c r="BX17" s="42"/>
      <c r="BY17" s="42"/>
      <c r="BZ17" s="34"/>
      <c r="CA17" s="41" t="s">
        <v>64</v>
      </c>
      <c r="CB17" s="42"/>
      <c r="CC17" s="42"/>
      <c r="CD17" s="42"/>
      <c r="CE17" s="42"/>
      <c r="CF17" s="42"/>
      <c r="CG17" s="42"/>
      <c r="CH17" s="34"/>
      <c r="CI17" s="41"/>
      <c r="CJ17" s="42"/>
      <c r="CK17" s="42"/>
      <c r="CL17" s="42"/>
      <c r="CM17" s="42"/>
      <c r="CN17" s="42"/>
      <c r="CO17" s="42"/>
      <c r="CP17" s="34"/>
      <c r="CQ17" s="41" t="s">
        <v>64</v>
      </c>
      <c r="CR17" s="42"/>
      <c r="CS17" s="42"/>
      <c r="CT17" s="42"/>
      <c r="CU17" s="42"/>
      <c r="CV17" s="42"/>
      <c r="CW17" s="42"/>
      <c r="CX17" s="34"/>
      <c r="CY17" s="41"/>
      <c r="CZ17" s="42"/>
      <c r="DA17" s="42"/>
      <c r="DB17" s="42"/>
      <c r="DC17" s="42"/>
      <c r="DD17" s="42"/>
      <c r="DE17" s="42"/>
      <c r="DF17" s="34"/>
      <c r="DG17" s="41" t="s">
        <v>64</v>
      </c>
      <c r="DH17" s="42"/>
      <c r="DI17" s="42"/>
      <c r="DJ17" s="42"/>
      <c r="DK17" s="42"/>
      <c r="DL17" s="42"/>
      <c r="DM17" s="42"/>
      <c r="DN17" s="34"/>
      <c r="DO17" s="41"/>
      <c r="DP17" s="42"/>
      <c r="DQ17" s="42"/>
      <c r="DR17" s="42"/>
      <c r="DS17" s="42"/>
      <c r="DT17" s="42"/>
      <c r="DU17" s="42"/>
      <c r="DV17" s="34"/>
      <c r="DW17" s="41">
        <f t="shared" si="0"/>
        <v>0</v>
      </c>
      <c r="DX17" s="42"/>
      <c r="DY17" s="42"/>
      <c r="DZ17" s="42"/>
      <c r="EA17" s="42"/>
      <c r="EB17" s="42"/>
      <c r="EC17" s="42"/>
      <c r="ED17" s="42"/>
      <c r="EE17" s="34"/>
      <c r="EF17" s="41">
        <f t="shared" si="2"/>
        <v>0</v>
      </c>
      <c r="EG17" s="42"/>
      <c r="EH17" s="42"/>
      <c r="EI17" s="42"/>
      <c r="EJ17" s="42"/>
      <c r="EK17" s="42"/>
      <c r="EL17" s="42"/>
      <c r="EM17" s="42"/>
      <c r="EN17" s="41"/>
      <c r="EO17" s="42"/>
      <c r="EP17" s="42"/>
      <c r="EQ17" s="42"/>
      <c r="ER17" s="42"/>
      <c r="ES17" s="42"/>
      <c r="ET17" s="42"/>
      <c r="EU17" s="42"/>
      <c r="EV17" s="34"/>
      <c r="EW17" s="41"/>
      <c r="EX17" s="42"/>
      <c r="EY17" s="42"/>
      <c r="EZ17" s="42"/>
      <c r="FA17" s="42"/>
      <c r="FB17" s="42"/>
      <c r="FC17" s="42"/>
      <c r="FD17" s="42"/>
      <c r="FE17" s="34"/>
      <c r="FF17" s="41">
        <f t="shared" si="3"/>
        <v>0</v>
      </c>
      <c r="FG17" s="42"/>
      <c r="FH17" s="42"/>
      <c r="FI17" s="42"/>
      <c r="FJ17" s="42"/>
      <c r="FK17" s="42"/>
      <c r="FL17" s="42"/>
      <c r="FM17" s="42"/>
      <c r="FN17" s="42"/>
      <c r="FO17" s="42"/>
      <c r="FP17" s="34"/>
      <c r="FQ17" s="41">
        <f t="shared" si="4"/>
        <v>0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35"/>
      <c r="GB17" s="43"/>
      <c r="GC17" s="43"/>
      <c r="GD17" s="43"/>
      <c r="GE17" s="43"/>
      <c r="GF17" s="43"/>
      <c r="GG17" s="36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8"/>
      <c r="GS17" s="36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8"/>
      <c r="HE17" s="120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2"/>
    </row>
    <row r="18" spans="1:235" s="7" customFormat="1" ht="11.25">
      <c r="A18" s="44"/>
      <c r="B18" s="45"/>
      <c r="C18" s="45"/>
      <c r="D18" s="45"/>
      <c r="E18" s="46"/>
      <c r="F18" s="47" t="s">
        <v>55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J18" s="50">
        <v>0</v>
      </c>
      <c r="AK18" s="51"/>
      <c r="AL18" s="51"/>
      <c r="AM18" s="51"/>
      <c r="AN18" s="51"/>
      <c r="AO18" s="51"/>
      <c r="AP18" s="51"/>
      <c r="AQ18" s="51"/>
      <c r="AR18" s="51"/>
      <c r="AS18" s="51"/>
      <c r="AT18" s="52"/>
      <c r="AU18" s="41">
        <v>0</v>
      </c>
      <c r="AV18" s="42"/>
      <c r="AW18" s="42"/>
      <c r="AX18" s="42"/>
      <c r="AY18" s="42"/>
      <c r="AZ18" s="42"/>
      <c r="BA18" s="42"/>
      <c r="BB18" s="34"/>
      <c r="BC18" s="41">
        <f t="shared" si="1"/>
        <v>0</v>
      </c>
      <c r="BD18" s="42"/>
      <c r="BE18" s="42"/>
      <c r="BF18" s="42"/>
      <c r="BG18" s="42"/>
      <c r="BH18" s="42"/>
      <c r="BI18" s="42"/>
      <c r="BJ18" s="34"/>
      <c r="BK18" s="41" t="s">
        <v>64</v>
      </c>
      <c r="BL18" s="42"/>
      <c r="BM18" s="42"/>
      <c r="BN18" s="42"/>
      <c r="BO18" s="42"/>
      <c r="BP18" s="42"/>
      <c r="BQ18" s="42"/>
      <c r="BR18" s="34"/>
      <c r="BS18" s="41"/>
      <c r="BT18" s="42"/>
      <c r="BU18" s="42"/>
      <c r="BV18" s="42"/>
      <c r="BW18" s="42"/>
      <c r="BX18" s="42"/>
      <c r="BY18" s="42"/>
      <c r="BZ18" s="34"/>
      <c r="CA18" s="41" t="s">
        <v>64</v>
      </c>
      <c r="CB18" s="42"/>
      <c r="CC18" s="42"/>
      <c r="CD18" s="42"/>
      <c r="CE18" s="42"/>
      <c r="CF18" s="42"/>
      <c r="CG18" s="42"/>
      <c r="CH18" s="34"/>
      <c r="CI18" s="41"/>
      <c r="CJ18" s="42"/>
      <c r="CK18" s="42"/>
      <c r="CL18" s="42"/>
      <c r="CM18" s="42"/>
      <c r="CN18" s="42"/>
      <c r="CO18" s="42"/>
      <c r="CP18" s="34"/>
      <c r="CQ18" s="41" t="s">
        <v>64</v>
      </c>
      <c r="CR18" s="42"/>
      <c r="CS18" s="42"/>
      <c r="CT18" s="42"/>
      <c r="CU18" s="42"/>
      <c r="CV18" s="42"/>
      <c r="CW18" s="42"/>
      <c r="CX18" s="34"/>
      <c r="CY18" s="41"/>
      <c r="CZ18" s="42"/>
      <c r="DA18" s="42"/>
      <c r="DB18" s="42"/>
      <c r="DC18" s="42"/>
      <c r="DD18" s="42"/>
      <c r="DE18" s="42"/>
      <c r="DF18" s="34"/>
      <c r="DG18" s="41" t="s">
        <v>64</v>
      </c>
      <c r="DH18" s="42"/>
      <c r="DI18" s="42"/>
      <c r="DJ18" s="42"/>
      <c r="DK18" s="42"/>
      <c r="DL18" s="42"/>
      <c r="DM18" s="42"/>
      <c r="DN18" s="34"/>
      <c r="DO18" s="41"/>
      <c r="DP18" s="42"/>
      <c r="DQ18" s="42"/>
      <c r="DR18" s="42"/>
      <c r="DS18" s="42"/>
      <c r="DT18" s="42"/>
      <c r="DU18" s="42"/>
      <c r="DV18" s="34"/>
      <c r="DW18" s="41">
        <f t="shared" si="0"/>
        <v>0</v>
      </c>
      <c r="DX18" s="42"/>
      <c r="DY18" s="42"/>
      <c r="DZ18" s="42"/>
      <c r="EA18" s="42"/>
      <c r="EB18" s="42"/>
      <c r="EC18" s="42"/>
      <c r="ED18" s="42"/>
      <c r="EE18" s="34"/>
      <c r="EF18" s="41">
        <f t="shared" si="2"/>
        <v>0</v>
      </c>
      <c r="EG18" s="42"/>
      <c r="EH18" s="42"/>
      <c r="EI18" s="42"/>
      <c r="EJ18" s="42"/>
      <c r="EK18" s="42"/>
      <c r="EL18" s="42"/>
      <c r="EM18" s="42"/>
      <c r="EN18" s="41"/>
      <c r="EO18" s="42"/>
      <c r="EP18" s="42"/>
      <c r="EQ18" s="42"/>
      <c r="ER18" s="42"/>
      <c r="ES18" s="42"/>
      <c r="ET18" s="42"/>
      <c r="EU18" s="42"/>
      <c r="EV18" s="34"/>
      <c r="EW18" s="41"/>
      <c r="EX18" s="42"/>
      <c r="EY18" s="42"/>
      <c r="EZ18" s="42"/>
      <c r="FA18" s="42"/>
      <c r="FB18" s="42"/>
      <c r="FC18" s="42"/>
      <c r="FD18" s="42"/>
      <c r="FE18" s="34"/>
      <c r="FF18" s="41">
        <f t="shared" si="3"/>
        <v>0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34"/>
      <c r="FQ18" s="41">
        <f t="shared" si="4"/>
        <v>0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35"/>
      <c r="GB18" s="43"/>
      <c r="GC18" s="43"/>
      <c r="GD18" s="43"/>
      <c r="GE18" s="43"/>
      <c r="GF18" s="43"/>
      <c r="GG18" s="36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8"/>
      <c r="GS18" s="36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8"/>
      <c r="HE18" s="120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2"/>
    </row>
    <row r="19" spans="1:235" s="7" customFormat="1" ht="11.25">
      <c r="A19" s="44" t="s">
        <v>50</v>
      </c>
      <c r="B19" s="45"/>
      <c r="C19" s="45"/>
      <c r="D19" s="45"/>
      <c r="E19" s="46"/>
      <c r="F19" s="47" t="s">
        <v>177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50">
        <v>0</v>
      </c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41">
        <v>0</v>
      </c>
      <c r="AV19" s="42"/>
      <c r="AW19" s="42"/>
      <c r="AX19" s="42"/>
      <c r="AY19" s="42"/>
      <c r="AZ19" s="42"/>
      <c r="BA19" s="42"/>
      <c r="BB19" s="34"/>
      <c r="BC19" s="41">
        <f t="shared" si="1"/>
        <v>0</v>
      </c>
      <c r="BD19" s="42"/>
      <c r="BE19" s="42"/>
      <c r="BF19" s="42"/>
      <c r="BG19" s="42"/>
      <c r="BH19" s="42"/>
      <c r="BI19" s="42"/>
      <c r="BJ19" s="34"/>
      <c r="BK19" s="41" t="s">
        <v>64</v>
      </c>
      <c r="BL19" s="42"/>
      <c r="BM19" s="42"/>
      <c r="BN19" s="42"/>
      <c r="BO19" s="42"/>
      <c r="BP19" s="42"/>
      <c r="BQ19" s="42"/>
      <c r="BR19" s="34"/>
      <c r="BS19" s="41"/>
      <c r="BT19" s="42"/>
      <c r="BU19" s="42"/>
      <c r="BV19" s="42"/>
      <c r="BW19" s="42"/>
      <c r="BX19" s="42"/>
      <c r="BY19" s="42"/>
      <c r="BZ19" s="34"/>
      <c r="CA19" s="41" t="s">
        <v>64</v>
      </c>
      <c r="CB19" s="42"/>
      <c r="CC19" s="42"/>
      <c r="CD19" s="42"/>
      <c r="CE19" s="42"/>
      <c r="CF19" s="42"/>
      <c r="CG19" s="42"/>
      <c r="CH19" s="34"/>
      <c r="CI19" s="41"/>
      <c r="CJ19" s="42"/>
      <c r="CK19" s="42"/>
      <c r="CL19" s="42"/>
      <c r="CM19" s="42"/>
      <c r="CN19" s="42"/>
      <c r="CO19" s="42"/>
      <c r="CP19" s="34"/>
      <c r="CQ19" s="41" t="s">
        <v>64</v>
      </c>
      <c r="CR19" s="42"/>
      <c r="CS19" s="42"/>
      <c r="CT19" s="42"/>
      <c r="CU19" s="42"/>
      <c r="CV19" s="42"/>
      <c r="CW19" s="42"/>
      <c r="CX19" s="34"/>
      <c r="CY19" s="41"/>
      <c r="CZ19" s="42"/>
      <c r="DA19" s="42"/>
      <c r="DB19" s="42"/>
      <c r="DC19" s="42"/>
      <c r="DD19" s="42"/>
      <c r="DE19" s="42"/>
      <c r="DF19" s="34"/>
      <c r="DG19" s="41" t="s">
        <v>64</v>
      </c>
      <c r="DH19" s="42"/>
      <c r="DI19" s="42"/>
      <c r="DJ19" s="42"/>
      <c r="DK19" s="42"/>
      <c r="DL19" s="42"/>
      <c r="DM19" s="42"/>
      <c r="DN19" s="34"/>
      <c r="DO19" s="41"/>
      <c r="DP19" s="42"/>
      <c r="DQ19" s="42"/>
      <c r="DR19" s="42"/>
      <c r="DS19" s="42"/>
      <c r="DT19" s="42"/>
      <c r="DU19" s="42"/>
      <c r="DV19" s="34"/>
      <c r="DW19" s="41">
        <f t="shared" si="0"/>
        <v>0</v>
      </c>
      <c r="DX19" s="42"/>
      <c r="DY19" s="42"/>
      <c r="DZ19" s="42"/>
      <c r="EA19" s="42"/>
      <c r="EB19" s="42"/>
      <c r="EC19" s="42"/>
      <c r="ED19" s="42"/>
      <c r="EE19" s="34"/>
      <c r="EF19" s="41">
        <f t="shared" si="2"/>
        <v>0</v>
      </c>
      <c r="EG19" s="42"/>
      <c r="EH19" s="42"/>
      <c r="EI19" s="42"/>
      <c r="EJ19" s="42"/>
      <c r="EK19" s="42"/>
      <c r="EL19" s="42"/>
      <c r="EM19" s="42"/>
      <c r="EN19" s="41"/>
      <c r="EO19" s="42"/>
      <c r="EP19" s="42"/>
      <c r="EQ19" s="42"/>
      <c r="ER19" s="42"/>
      <c r="ES19" s="42"/>
      <c r="ET19" s="42"/>
      <c r="EU19" s="42"/>
      <c r="EV19" s="34"/>
      <c r="EW19" s="41"/>
      <c r="EX19" s="42"/>
      <c r="EY19" s="42"/>
      <c r="EZ19" s="42"/>
      <c r="FA19" s="42"/>
      <c r="FB19" s="42"/>
      <c r="FC19" s="42"/>
      <c r="FD19" s="42"/>
      <c r="FE19" s="34"/>
      <c r="FF19" s="41">
        <f t="shared" si="3"/>
        <v>0</v>
      </c>
      <c r="FG19" s="42"/>
      <c r="FH19" s="42"/>
      <c r="FI19" s="42"/>
      <c r="FJ19" s="42"/>
      <c r="FK19" s="42"/>
      <c r="FL19" s="42"/>
      <c r="FM19" s="42"/>
      <c r="FN19" s="42"/>
      <c r="FO19" s="42"/>
      <c r="FP19" s="34"/>
      <c r="FQ19" s="41">
        <f t="shared" si="4"/>
        <v>0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35"/>
      <c r="GB19" s="43"/>
      <c r="GC19" s="43"/>
      <c r="GD19" s="43"/>
      <c r="GE19" s="43"/>
      <c r="GF19" s="43"/>
      <c r="GG19" s="36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8"/>
      <c r="GS19" s="36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8"/>
      <c r="HE19" s="120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2"/>
    </row>
    <row r="20" spans="1:235" s="7" customFormat="1" ht="11.25">
      <c r="A20" s="44"/>
      <c r="B20" s="45"/>
      <c r="C20" s="45"/>
      <c r="D20" s="45"/>
      <c r="E20" s="46"/>
      <c r="F20" s="47" t="s">
        <v>178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50">
        <f>14.8+18.235</f>
        <v>33.035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41">
        <v>14.8</v>
      </c>
      <c r="AV20" s="42"/>
      <c r="AW20" s="42"/>
      <c r="AX20" s="42"/>
      <c r="AY20" s="42"/>
      <c r="AZ20" s="42"/>
      <c r="BA20" s="42"/>
      <c r="BB20" s="34"/>
      <c r="BC20" s="41">
        <f t="shared" si="1"/>
        <v>15.309284599999998</v>
      </c>
      <c r="BD20" s="42"/>
      <c r="BE20" s="42"/>
      <c r="BF20" s="42"/>
      <c r="BG20" s="42"/>
      <c r="BH20" s="42"/>
      <c r="BI20" s="42"/>
      <c r="BJ20" s="34"/>
      <c r="BK20" s="41" t="s">
        <v>64</v>
      </c>
      <c r="BL20" s="42"/>
      <c r="BM20" s="42"/>
      <c r="BN20" s="42"/>
      <c r="BO20" s="42"/>
      <c r="BP20" s="42"/>
      <c r="BQ20" s="42"/>
      <c r="BR20" s="34"/>
      <c r="BS20" s="41">
        <f>BS23</f>
        <v>2.34584</v>
      </c>
      <c r="BT20" s="42"/>
      <c r="BU20" s="42"/>
      <c r="BV20" s="42"/>
      <c r="BW20" s="42"/>
      <c r="BX20" s="42"/>
      <c r="BY20" s="42"/>
      <c r="BZ20" s="34"/>
      <c r="CA20" s="41" t="s">
        <v>64</v>
      </c>
      <c r="CB20" s="42"/>
      <c r="CC20" s="42"/>
      <c r="CD20" s="42"/>
      <c r="CE20" s="42"/>
      <c r="CF20" s="42"/>
      <c r="CG20" s="42"/>
      <c r="CH20" s="34"/>
      <c r="CI20" s="41">
        <f>CI23+CI24</f>
        <v>1.7477522799999998</v>
      </c>
      <c r="CJ20" s="42"/>
      <c r="CK20" s="42"/>
      <c r="CL20" s="42"/>
      <c r="CM20" s="42"/>
      <c r="CN20" s="42"/>
      <c r="CO20" s="42"/>
      <c r="CP20" s="34"/>
      <c r="CQ20" s="41" t="s">
        <v>64</v>
      </c>
      <c r="CR20" s="42"/>
      <c r="CS20" s="42"/>
      <c r="CT20" s="42"/>
      <c r="CU20" s="42"/>
      <c r="CV20" s="42"/>
      <c r="CW20" s="42"/>
      <c r="CX20" s="34"/>
      <c r="CY20" s="41">
        <f>CY23+CY24</f>
        <v>4.3688969</v>
      </c>
      <c r="CZ20" s="42"/>
      <c r="DA20" s="42"/>
      <c r="DB20" s="42"/>
      <c r="DC20" s="42"/>
      <c r="DD20" s="42"/>
      <c r="DE20" s="42"/>
      <c r="DF20" s="34"/>
      <c r="DG20" s="41">
        <v>14.8</v>
      </c>
      <c r="DH20" s="42"/>
      <c r="DI20" s="42"/>
      <c r="DJ20" s="42"/>
      <c r="DK20" s="42"/>
      <c r="DL20" s="42"/>
      <c r="DM20" s="42"/>
      <c r="DN20" s="34"/>
      <c r="DO20" s="41">
        <f>DO23+DO24</f>
        <v>6.846795419999999</v>
      </c>
      <c r="DP20" s="42"/>
      <c r="DQ20" s="42"/>
      <c r="DR20" s="42"/>
      <c r="DS20" s="42"/>
      <c r="DT20" s="42"/>
      <c r="DU20" s="42"/>
      <c r="DV20" s="34"/>
      <c r="DW20" s="41">
        <f t="shared" si="0"/>
        <v>15.309284599999998</v>
      </c>
      <c r="DX20" s="42"/>
      <c r="DY20" s="42"/>
      <c r="DZ20" s="42"/>
      <c r="EA20" s="42"/>
      <c r="EB20" s="42"/>
      <c r="EC20" s="42"/>
      <c r="ED20" s="42"/>
      <c r="EE20" s="34"/>
      <c r="EF20" s="41">
        <f t="shared" si="2"/>
        <v>6.846795419999999</v>
      </c>
      <c r="EG20" s="42"/>
      <c r="EH20" s="42"/>
      <c r="EI20" s="42"/>
      <c r="EJ20" s="42"/>
      <c r="EK20" s="42"/>
      <c r="EL20" s="42"/>
      <c r="EM20" s="42"/>
      <c r="EN20" s="41"/>
      <c r="EO20" s="42"/>
      <c r="EP20" s="42"/>
      <c r="EQ20" s="42"/>
      <c r="ER20" s="42"/>
      <c r="ES20" s="42"/>
      <c r="ET20" s="42"/>
      <c r="EU20" s="42"/>
      <c r="EV20" s="34"/>
      <c r="EW20" s="41"/>
      <c r="EX20" s="42"/>
      <c r="EY20" s="42"/>
      <c r="EZ20" s="42"/>
      <c r="FA20" s="42"/>
      <c r="FB20" s="42"/>
      <c r="FC20" s="42"/>
      <c r="FD20" s="42"/>
      <c r="FE20" s="34"/>
      <c r="FF20" s="41">
        <f t="shared" si="3"/>
        <v>-0.5092845999999973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34"/>
      <c r="FQ20" s="41">
        <f t="shared" si="4"/>
        <v>0.5092845999999973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35">
        <f t="shared" si="5"/>
        <v>0.03441112162162144</v>
      </c>
      <c r="GB20" s="43"/>
      <c r="GC20" s="43"/>
      <c r="GD20" s="43"/>
      <c r="GE20" s="43"/>
      <c r="GF20" s="43"/>
      <c r="GG20" s="36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8"/>
      <c r="GS20" s="36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8"/>
      <c r="HE20" s="120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2"/>
    </row>
    <row r="21" spans="1:235" s="7" customFormat="1" ht="21.75" customHeight="1">
      <c r="A21" s="44" t="s">
        <v>50</v>
      </c>
      <c r="B21" s="45"/>
      <c r="C21" s="45"/>
      <c r="D21" s="45"/>
      <c r="E21" s="46"/>
      <c r="F21" s="47" t="s">
        <v>179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  <c r="AJ21" s="50">
        <v>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41">
        <v>0</v>
      </c>
      <c r="AV21" s="42"/>
      <c r="AW21" s="42"/>
      <c r="AX21" s="42"/>
      <c r="AY21" s="42"/>
      <c r="AZ21" s="42"/>
      <c r="BA21" s="42"/>
      <c r="BB21" s="34"/>
      <c r="BC21" s="41">
        <f t="shared" si="1"/>
        <v>0</v>
      </c>
      <c r="BD21" s="42"/>
      <c r="BE21" s="42"/>
      <c r="BF21" s="42"/>
      <c r="BG21" s="42"/>
      <c r="BH21" s="42"/>
      <c r="BI21" s="42"/>
      <c r="BJ21" s="34"/>
      <c r="BK21" s="41" t="s">
        <v>64</v>
      </c>
      <c r="BL21" s="42"/>
      <c r="BM21" s="42"/>
      <c r="BN21" s="42"/>
      <c r="BO21" s="42"/>
      <c r="BP21" s="42"/>
      <c r="BQ21" s="42"/>
      <c r="BR21" s="34"/>
      <c r="BS21" s="41"/>
      <c r="BT21" s="42"/>
      <c r="BU21" s="42"/>
      <c r="BV21" s="42"/>
      <c r="BW21" s="42"/>
      <c r="BX21" s="42"/>
      <c r="BY21" s="42"/>
      <c r="BZ21" s="34"/>
      <c r="CA21" s="41" t="s">
        <v>64</v>
      </c>
      <c r="CB21" s="42"/>
      <c r="CC21" s="42"/>
      <c r="CD21" s="42"/>
      <c r="CE21" s="42"/>
      <c r="CF21" s="42"/>
      <c r="CG21" s="42"/>
      <c r="CH21" s="34"/>
      <c r="CI21" s="41"/>
      <c r="CJ21" s="42"/>
      <c r="CK21" s="42"/>
      <c r="CL21" s="42"/>
      <c r="CM21" s="42"/>
      <c r="CN21" s="42"/>
      <c r="CO21" s="42"/>
      <c r="CP21" s="34"/>
      <c r="CQ21" s="41" t="s">
        <v>64</v>
      </c>
      <c r="CR21" s="42"/>
      <c r="CS21" s="42"/>
      <c r="CT21" s="42"/>
      <c r="CU21" s="42"/>
      <c r="CV21" s="42"/>
      <c r="CW21" s="42"/>
      <c r="CX21" s="34"/>
      <c r="CY21" s="41"/>
      <c r="CZ21" s="42"/>
      <c r="DA21" s="42"/>
      <c r="DB21" s="42"/>
      <c r="DC21" s="42"/>
      <c r="DD21" s="42"/>
      <c r="DE21" s="42"/>
      <c r="DF21" s="34"/>
      <c r="DG21" s="41" t="s">
        <v>64</v>
      </c>
      <c r="DH21" s="42"/>
      <c r="DI21" s="42"/>
      <c r="DJ21" s="42"/>
      <c r="DK21" s="42"/>
      <c r="DL21" s="42"/>
      <c r="DM21" s="42"/>
      <c r="DN21" s="34"/>
      <c r="DO21" s="41"/>
      <c r="DP21" s="42"/>
      <c r="DQ21" s="42"/>
      <c r="DR21" s="42"/>
      <c r="DS21" s="42"/>
      <c r="DT21" s="42"/>
      <c r="DU21" s="42"/>
      <c r="DV21" s="34"/>
      <c r="DW21" s="41">
        <f t="shared" si="0"/>
        <v>0</v>
      </c>
      <c r="DX21" s="42"/>
      <c r="DY21" s="42"/>
      <c r="DZ21" s="42"/>
      <c r="EA21" s="42"/>
      <c r="EB21" s="42"/>
      <c r="EC21" s="42"/>
      <c r="ED21" s="42"/>
      <c r="EE21" s="34"/>
      <c r="EF21" s="41">
        <f t="shared" si="2"/>
        <v>0</v>
      </c>
      <c r="EG21" s="42"/>
      <c r="EH21" s="42"/>
      <c r="EI21" s="42"/>
      <c r="EJ21" s="42"/>
      <c r="EK21" s="42"/>
      <c r="EL21" s="42"/>
      <c r="EM21" s="42"/>
      <c r="EN21" s="41"/>
      <c r="EO21" s="42"/>
      <c r="EP21" s="42"/>
      <c r="EQ21" s="42"/>
      <c r="ER21" s="42"/>
      <c r="ES21" s="42"/>
      <c r="ET21" s="42"/>
      <c r="EU21" s="42"/>
      <c r="EV21" s="34"/>
      <c r="EW21" s="41"/>
      <c r="EX21" s="42"/>
      <c r="EY21" s="42"/>
      <c r="EZ21" s="42"/>
      <c r="FA21" s="42"/>
      <c r="FB21" s="42"/>
      <c r="FC21" s="42"/>
      <c r="FD21" s="42"/>
      <c r="FE21" s="34"/>
      <c r="FF21" s="41">
        <f t="shared" si="3"/>
        <v>0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34"/>
      <c r="FQ21" s="41">
        <f t="shared" si="4"/>
        <v>0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35"/>
      <c r="GB21" s="43"/>
      <c r="GC21" s="43"/>
      <c r="GD21" s="43"/>
      <c r="GE21" s="43"/>
      <c r="GF21" s="43"/>
      <c r="GG21" s="36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8"/>
      <c r="GS21" s="36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8"/>
      <c r="HE21" s="120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2"/>
    </row>
    <row r="22" spans="1:235" s="7" customFormat="1" ht="11.25">
      <c r="A22" s="44" t="s">
        <v>56</v>
      </c>
      <c r="B22" s="45"/>
      <c r="C22" s="45"/>
      <c r="D22" s="45"/>
      <c r="E22" s="46"/>
      <c r="F22" s="47" t="s">
        <v>180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50">
        <v>0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41">
        <v>0</v>
      </c>
      <c r="AV22" s="42"/>
      <c r="AW22" s="42"/>
      <c r="AX22" s="42"/>
      <c r="AY22" s="42"/>
      <c r="AZ22" s="42"/>
      <c r="BA22" s="42"/>
      <c r="BB22" s="34"/>
      <c r="BC22" s="41">
        <f t="shared" si="1"/>
        <v>0</v>
      </c>
      <c r="BD22" s="42"/>
      <c r="BE22" s="42"/>
      <c r="BF22" s="42"/>
      <c r="BG22" s="42"/>
      <c r="BH22" s="42"/>
      <c r="BI22" s="42"/>
      <c r="BJ22" s="34"/>
      <c r="BK22" s="41"/>
      <c r="BL22" s="42"/>
      <c r="BM22" s="42"/>
      <c r="BN22" s="42"/>
      <c r="BO22" s="42"/>
      <c r="BP22" s="42"/>
      <c r="BQ22" s="42"/>
      <c r="BR22" s="34"/>
      <c r="BS22" s="41"/>
      <c r="BT22" s="42"/>
      <c r="BU22" s="42"/>
      <c r="BV22" s="42"/>
      <c r="BW22" s="42"/>
      <c r="BX22" s="42"/>
      <c r="BY22" s="42"/>
      <c r="BZ22" s="34"/>
      <c r="CA22" s="41" t="s">
        <v>64</v>
      </c>
      <c r="CB22" s="42"/>
      <c r="CC22" s="42"/>
      <c r="CD22" s="42"/>
      <c r="CE22" s="42"/>
      <c r="CF22" s="42"/>
      <c r="CG22" s="42"/>
      <c r="CH22" s="34"/>
      <c r="CI22" s="41"/>
      <c r="CJ22" s="42"/>
      <c r="CK22" s="42"/>
      <c r="CL22" s="42"/>
      <c r="CM22" s="42"/>
      <c r="CN22" s="42"/>
      <c r="CO22" s="42"/>
      <c r="CP22" s="34"/>
      <c r="CQ22" s="41" t="s">
        <v>64</v>
      </c>
      <c r="CR22" s="42"/>
      <c r="CS22" s="42"/>
      <c r="CT22" s="42"/>
      <c r="CU22" s="42"/>
      <c r="CV22" s="42"/>
      <c r="CW22" s="42"/>
      <c r="CX22" s="34"/>
      <c r="CY22" s="41"/>
      <c r="CZ22" s="42"/>
      <c r="DA22" s="42"/>
      <c r="DB22" s="42"/>
      <c r="DC22" s="42"/>
      <c r="DD22" s="42"/>
      <c r="DE22" s="42"/>
      <c r="DF22" s="34"/>
      <c r="DG22" s="41" t="s">
        <v>64</v>
      </c>
      <c r="DH22" s="42"/>
      <c r="DI22" s="42"/>
      <c r="DJ22" s="42"/>
      <c r="DK22" s="42"/>
      <c r="DL22" s="42"/>
      <c r="DM22" s="42"/>
      <c r="DN22" s="34"/>
      <c r="DO22" s="41"/>
      <c r="DP22" s="42"/>
      <c r="DQ22" s="42"/>
      <c r="DR22" s="42"/>
      <c r="DS22" s="42"/>
      <c r="DT22" s="42"/>
      <c r="DU22" s="42"/>
      <c r="DV22" s="34"/>
      <c r="DW22" s="41">
        <f t="shared" si="0"/>
        <v>0</v>
      </c>
      <c r="DX22" s="42"/>
      <c r="DY22" s="42"/>
      <c r="DZ22" s="42"/>
      <c r="EA22" s="42"/>
      <c r="EB22" s="42"/>
      <c r="EC22" s="42"/>
      <c r="ED22" s="42"/>
      <c r="EE22" s="34"/>
      <c r="EF22" s="41">
        <f t="shared" si="2"/>
        <v>0</v>
      </c>
      <c r="EG22" s="42"/>
      <c r="EH22" s="42"/>
      <c r="EI22" s="42"/>
      <c r="EJ22" s="42"/>
      <c r="EK22" s="42"/>
      <c r="EL22" s="42"/>
      <c r="EM22" s="42"/>
      <c r="EN22" s="41"/>
      <c r="EO22" s="42"/>
      <c r="EP22" s="42"/>
      <c r="EQ22" s="42"/>
      <c r="ER22" s="42"/>
      <c r="ES22" s="42"/>
      <c r="ET22" s="42"/>
      <c r="EU22" s="42"/>
      <c r="EV22" s="34"/>
      <c r="EW22" s="41"/>
      <c r="EX22" s="42"/>
      <c r="EY22" s="42"/>
      <c r="EZ22" s="42"/>
      <c r="FA22" s="42"/>
      <c r="FB22" s="42"/>
      <c r="FC22" s="42"/>
      <c r="FD22" s="42"/>
      <c r="FE22" s="34"/>
      <c r="FF22" s="41">
        <f t="shared" si="3"/>
        <v>0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34"/>
      <c r="FQ22" s="41">
        <f t="shared" si="4"/>
        <v>0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35"/>
      <c r="GB22" s="43"/>
      <c r="GC22" s="43"/>
      <c r="GD22" s="43"/>
      <c r="GE22" s="43"/>
      <c r="GF22" s="43"/>
      <c r="GG22" s="36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8"/>
      <c r="GS22" s="36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8"/>
      <c r="HE22" s="120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2"/>
    </row>
    <row r="23" spans="1:235" s="7" customFormat="1" ht="11.25">
      <c r="A23" s="44" t="s">
        <v>57</v>
      </c>
      <c r="B23" s="45"/>
      <c r="C23" s="45"/>
      <c r="D23" s="45"/>
      <c r="E23" s="46"/>
      <c r="F23" s="47" t="s">
        <v>181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  <c r="AJ23" s="50">
        <f>14.8+14.341</f>
        <v>29.141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41">
        <v>14.8</v>
      </c>
      <c r="AV23" s="42"/>
      <c r="AW23" s="42"/>
      <c r="AX23" s="42"/>
      <c r="AY23" s="42"/>
      <c r="AZ23" s="42"/>
      <c r="BA23" s="42"/>
      <c r="BB23" s="34"/>
      <c r="BC23" s="41">
        <f t="shared" si="1"/>
        <v>15.140959959999998</v>
      </c>
      <c r="BD23" s="42"/>
      <c r="BE23" s="42"/>
      <c r="BF23" s="42"/>
      <c r="BG23" s="42"/>
      <c r="BH23" s="42"/>
      <c r="BI23" s="42"/>
      <c r="BJ23" s="34"/>
      <c r="BK23" s="41" t="s">
        <v>64</v>
      </c>
      <c r="BL23" s="42"/>
      <c r="BM23" s="42"/>
      <c r="BN23" s="42"/>
      <c r="BO23" s="42"/>
      <c r="BP23" s="42"/>
      <c r="BQ23" s="42"/>
      <c r="BR23" s="34"/>
      <c r="BS23" s="41">
        <f>1.988*1.18</f>
        <v>2.34584</v>
      </c>
      <c r="BT23" s="42"/>
      <c r="BU23" s="42"/>
      <c r="BV23" s="42"/>
      <c r="BW23" s="42"/>
      <c r="BX23" s="42"/>
      <c r="BY23" s="42"/>
      <c r="BZ23" s="34"/>
      <c r="CA23" s="41" t="s">
        <v>64</v>
      </c>
      <c r="CB23" s="42"/>
      <c r="CC23" s="42"/>
      <c r="CD23" s="42"/>
      <c r="CE23" s="42"/>
      <c r="CF23" s="42"/>
      <c r="CG23" s="42"/>
      <c r="CH23" s="34"/>
      <c r="CI23" s="41">
        <f>1.351821*1.18</f>
        <v>1.59514878</v>
      </c>
      <c r="CJ23" s="42"/>
      <c r="CK23" s="42"/>
      <c r="CL23" s="42"/>
      <c r="CM23" s="42"/>
      <c r="CN23" s="42"/>
      <c r="CO23" s="42"/>
      <c r="CP23" s="34"/>
      <c r="CQ23" s="41" t="s">
        <v>64</v>
      </c>
      <c r="CR23" s="42"/>
      <c r="CS23" s="42"/>
      <c r="CT23" s="42"/>
      <c r="CU23" s="42"/>
      <c r="CV23" s="42"/>
      <c r="CW23" s="42"/>
      <c r="CX23" s="34"/>
      <c r="CY23" s="41">
        <f>3.701814*1.18</f>
        <v>4.36814052</v>
      </c>
      <c r="CZ23" s="42"/>
      <c r="DA23" s="42"/>
      <c r="DB23" s="42"/>
      <c r="DC23" s="42"/>
      <c r="DD23" s="42"/>
      <c r="DE23" s="42"/>
      <c r="DF23" s="34"/>
      <c r="DG23" s="41">
        <v>14.8</v>
      </c>
      <c r="DH23" s="42"/>
      <c r="DI23" s="42"/>
      <c r="DJ23" s="42"/>
      <c r="DK23" s="42"/>
      <c r="DL23" s="42"/>
      <c r="DM23" s="42"/>
      <c r="DN23" s="34"/>
      <c r="DO23" s="41">
        <f>5.789687*1.18</f>
        <v>6.83183066</v>
      </c>
      <c r="DP23" s="42"/>
      <c r="DQ23" s="42"/>
      <c r="DR23" s="42"/>
      <c r="DS23" s="42"/>
      <c r="DT23" s="42"/>
      <c r="DU23" s="42"/>
      <c r="DV23" s="34"/>
      <c r="DW23" s="41">
        <f t="shared" si="0"/>
        <v>15.140959959999998</v>
      </c>
      <c r="DX23" s="42"/>
      <c r="DY23" s="42"/>
      <c r="DZ23" s="42"/>
      <c r="EA23" s="42"/>
      <c r="EB23" s="42"/>
      <c r="EC23" s="42"/>
      <c r="ED23" s="42"/>
      <c r="EE23" s="34"/>
      <c r="EF23" s="41">
        <f t="shared" si="2"/>
        <v>6.83183066</v>
      </c>
      <c r="EG23" s="42"/>
      <c r="EH23" s="42"/>
      <c r="EI23" s="42"/>
      <c r="EJ23" s="42"/>
      <c r="EK23" s="42"/>
      <c r="EL23" s="42"/>
      <c r="EM23" s="42"/>
      <c r="EN23" s="41"/>
      <c r="EO23" s="42"/>
      <c r="EP23" s="42"/>
      <c r="EQ23" s="42"/>
      <c r="ER23" s="42"/>
      <c r="ES23" s="42"/>
      <c r="ET23" s="42"/>
      <c r="EU23" s="42"/>
      <c r="EV23" s="34"/>
      <c r="EW23" s="41"/>
      <c r="EX23" s="42"/>
      <c r="EY23" s="42"/>
      <c r="EZ23" s="42"/>
      <c r="FA23" s="42"/>
      <c r="FB23" s="42"/>
      <c r="FC23" s="42"/>
      <c r="FD23" s="42"/>
      <c r="FE23" s="34"/>
      <c r="FF23" s="41">
        <f t="shared" si="3"/>
        <v>-0.3409599599999975</v>
      </c>
      <c r="FG23" s="42"/>
      <c r="FH23" s="42"/>
      <c r="FI23" s="42"/>
      <c r="FJ23" s="42"/>
      <c r="FK23" s="42"/>
      <c r="FL23" s="42"/>
      <c r="FM23" s="42"/>
      <c r="FN23" s="42"/>
      <c r="FO23" s="42"/>
      <c r="FP23" s="34"/>
      <c r="FQ23" s="41">
        <f t="shared" si="4"/>
        <v>0.3409599599999975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35">
        <f t="shared" si="5"/>
        <v>0.023037835135134965</v>
      </c>
      <c r="GB23" s="43"/>
      <c r="GC23" s="43"/>
      <c r="GD23" s="43"/>
      <c r="GE23" s="43"/>
      <c r="GF23" s="43"/>
      <c r="GG23" s="36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8"/>
      <c r="GS23" s="36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8"/>
      <c r="HE23" s="120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2"/>
    </row>
    <row r="24" spans="1:235" s="7" customFormat="1" ht="11.25">
      <c r="A24" s="44" t="s">
        <v>58</v>
      </c>
      <c r="B24" s="45"/>
      <c r="C24" s="45"/>
      <c r="D24" s="45"/>
      <c r="E24" s="46"/>
      <c r="F24" s="47" t="s">
        <v>182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50">
        <v>3.894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41">
        <v>0</v>
      </c>
      <c r="AV24" s="42"/>
      <c r="AW24" s="42"/>
      <c r="AX24" s="42"/>
      <c r="AY24" s="42"/>
      <c r="AZ24" s="42"/>
      <c r="BA24" s="42"/>
      <c r="BB24" s="34"/>
      <c r="BC24" s="41">
        <f t="shared" si="1"/>
        <v>0.16832463999999997</v>
      </c>
      <c r="BD24" s="42"/>
      <c r="BE24" s="42"/>
      <c r="BF24" s="42"/>
      <c r="BG24" s="42"/>
      <c r="BH24" s="42"/>
      <c r="BI24" s="42"/>
      <c r="BJ24" s="34"/>
      <c r="BK24" s="41" t="s">
        <v>64</v>
      </c>
      <c r="BL24" s="42"/>
      <c r="BM24" s="42"/>
      <c r="BN24" s="42"/>
      <c r="BO24" s="42"/>
      <c r="BP24" s="42"/>
      <c r="BQ24" s="42"/>
      <c r="BR24" s="34"/>
      <c r="BS24" s="41"/>
      <c r="BT24" s="42"/>
      <c r="BU24" s="42"/>
      <c r="BV24" s="42"/>
      <c r="BW24" s="42"/>
      <c r="BX24" s="42"/>
      <c r="BY24" s="42"/>
      <c r="BZ24" s="34"/>
      <c r="CA24" s="41" t="s">
        <v>64</v>
      </c>
      <c r="CB24" s="42"/>
      <c r="CC24" s="42"/>
      <c r="CD24" s="42"/>
      <c r="CE24" s="42"/>
      <c r="CF24" s="42"/>
      <c r="CG24" s="42"/>
      <c r="CH24" s="34"/>
      <c r="CI24" s="41">
        <f>0.129325*1.18</f>
        <v>0.15260349999999998</v>
      </c>
      <c r="CJ24" s="42"/>
      <c r="CK24" s="42"/>
      <c r="CL24" s="42"/>
      <c r="CM24" s="42"/>
      <c r="CN24" s="42"/>
      <c r="CO24" s="42"/>
      <c r="CP24" s="34"/>
      <c r="CQ24" s="41" t="s">
        <v>64</v>
      </c>
      <c r="CR24" s="42"/>
      <c r="CS24" s="42"/>
      <c r="CT24" s="42"/>
      <c r="CU24" s="42"/>
      <c r="CV24" s="42"/>
      <c r="CW24" s="42"/>
      <c r="CX24" s="34"/>
      <c r="CY24" s="41">
        <f>0.000641*1.18</f>
        <v>0.00075638</v>
      </c>
      <c r="CZ24" s="42"/>
      <c r="DA24" s="42"/>
      <c r="DB24" s="42"/>
      <c r="DC24" s="42"/>
      <c r="DD24" s="42"/>
      <c r="DE24" s="42"/>
      <c r="DF24" s="34"/>
      <c r="DG24" s="41" t="s">
        <v>64</v>
      </c>
      <c r="DH24" s="42"/>
      <c r="DI24" s="42"/>
      <c r="DJ24" s="42"/>
      <c r="DK24" s="42"/>
      <c r="DL24" s="42"/>
      <c r="DM24" s="42"/>
      <c r="DN24" s="34"/>
      <c r="DO24" s="41">
        <f>0.012682*1.18</f>
        <v>0.01496476</v>
      </c>
      <c r="DP24" s="42"/>
      <c r="DQ24" s="42"/>
      <c r="DR24" s="42"/>
      <c r="DS24" s="42"/>
      <c r="DT24" s="42"/>
      <c r="DU24" s="42"/>
      <c r="DV24" s="34"/>
      <c r="DW24" s="41">
        <f t="shared" si="0"/>
        <v>0.16832463999999997</v>
      </c>
      <c r="DX24" s="42"/>
      <c r="DY24" s="42"/>
      <c r="DZ24" s="42"/>
      <c r="EA24" s="42"/>
      <c r="EB24" s="42"/>
      <c r="EC24" s="42"/>
      <c r="ED24" s="42"/>
      <c r="EE24" s="34"/>
      <c r="EF24" s="41">
        <f t="shared" si="2"/>
        <v>0.01496476</v>
      </c>
      <c r="EG24" s="42"/>
      <c r="EH24" s="42"/>
      <c r="EI24" s="42"/>
      <c r="EJ24" s="42"/>
      <c r="EK24" s="42"/>
      <c r="EL24" s="42"/>
      <c r="EM24" s="42"/>
      <c r="EN24" s="41"/>
      <c r="EO24" s="42"/>
      <c r="EP24" s="42"/>
      <c r="EQ24" s="42"/>
      <c r="ER24" s="42"/>
      <c r="ES24" s="42"/>
      <c r="ET24" s="42"/>
      <c r="EU24" s="42"/>
      <c r="EV24" s="34"/>
      <c r="EW24" s="41"/>
      <c r="EX24" s="42"/>
      <c r="EY24" s="42"/>
      <c r="EZ24" s="42"/>
      <c r="FA24" s="42"/>
      <c r="FB24" s="42"/>
      <c r="FC24" s="42"/>
      <c r="FD24" s="42"/>
      <c r="FE24" s="34"/>
      <c r="FF24" s="41">
        <f t="shared" si="3"/>
        <v>-0.16832463999999997</v>
      </c>
      <c r="FG24" s="42"/>
      <c r="FH24" s="42"/>
      <c r="FI24" s="42"/>
      <c r="FJ24" s="42"/>
      <c r="FK24" s="42"/>
      <c r="FL24" s="42"/>
      <c r="FM24" s="42"/>
      <c r="FN24" s="42"/>
      <c r="FO24" s="42"/>
      <c r="FP24" s="34"/>
      <c r="FQ24" s="41">
        <f t="shared" si="4"/>
        <v>0.16832463999999997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35"/>
      <c r="GB24" s="43"/>
      <c r="GC24" s="43"/>
      <c r="GD24" s="43"/>
      <c r="GE24" s="43"/>
      <c r="GF24" s="43"/>
      <c r="GG24" s="36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8"/>
      <c r="GS24" s="36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8"/>
      <c r="HE24" s="120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2"/>
    </row>
    <row r="25" spans="1:235" s="13" customFormat="1" ht="21.75" customHeight="1">
      <c r="A25" s="62" t="s">
        <v>46</v>
      </c>
      <c r="B25" s="63"/>
      <c r="C25" s="63"/>
      <c r="D25" s="63"/>
      <c r="E25" s="64"/>
      <c r="F25" s="65" t="s">
        <v>30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7"/>
      <c r="AJ25" s="68">
        <v>4.688</v>
      </c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39">
        <v>0</v>
      </c>
      <c r="AV25" s="40"/>
      <c r="AW25" s="40"/>
      <c r="AX25" s="40"/>
      <c r="AY25" s="40"/>
      <c r="AZ25" s="40"/>
      <c r="BA25" s="40"/>
      <c r="BB25" s="59"/>
      <c r="BC25" s="39">
        <f t="shared" si="1"/>
        <v>0</v>
      </c>
      <c r="BD25" s="40"/>
      <c r="BE25" s="40"/>
      <c r="BF25" s="40"/>
      <c r="BG25" s="40"/>
      <c r="BH25" s="40"/>
      <c r="BI25" s="40"/>
      <c r="BJ25" s="59"/>
      <c r="BK25" s="56" t="s">
        <v>64</v>
      </c>
      <c r="BL25" s="57"/>
      <c r="BM25" s="57"/>
      <c r="BN25" s="57"/>
      <c r="BO25" s="57"/>
      <c r="BP25" s="57"/>
      <c r="BQ25" s="57"/>
      <c r="BR25" s="58"/>
      <c r="BS25" s="56"/>
      <c r="BT25" s="57"/>
      <c r="BU25" s="57"/>
      <c r="BV25" s="57"/>
      <c r="BW25" s="57"/>
      <c r="BX25" s="57"/>
      <c r="BY25" s="57"/>
      <c r="BZ25" s="58"/>
      <c r="CA25" s="56" t="s">
        <v>64</v>
      </c>
      <c r="CB25" s="57"/>
      <c r="CC25" s="57"/>
      <c r="CD25" s="57"/>
      <c r="CE25" s="57"/>
      <c r="CF25" s="57"/>
      <c r="CG25" s="57"/>
      <c r="CH25" s="58"/>
      <c r="CI25" s="56"/>
      <c r="CJ25" s="57"/>
      <c r="CK25" s="57"/>
      <c r="CL25" s="57"/>
      <c r="CM25" s="57"/>
      <c r="CN25" s="57"/>
      <c r="CO25" s="57"/>
      <c r="CP25" s="58"/>
      <c r="CQ25" s="56" t="s">
        <v>64</v>
      </c>
      <c r="CR25" s="57"/>
      <c r="CS25" s="57"/>
      <c r="CT25" s="57"/>
      <c r="CU25" s="57"/>
      <c r="CV25" s="57"/>
      <c r="CW25" s="57"/>
      <c r="CX25" s="58"/>
      <c r="CY25" s="56"/>
      <c r="CZ25" s="57"/>
      <c r="DA25" s="57"/>
      <c r="DB25" s="57"/>
      <c r="DC25" s="57"/>
      <c r="DD25" s="57"/>
      <c r="DE25" s="57"/>
      <c r="DF25" s="58"/>
      <c r="DG25" s="56" t="s">
        <v>64</v>
      </c>
      <c r="DH25" s="57"/>
      <c r="DI25" s="57"/>
      <c r="DJ25" s="57"/>
      <c r="DK25" s="57"/>
      <c r="DL25" s="57"/>
      <c r="DM25" s="57"/>
      <c r="DN25" s="58"/>
      <c r="DO25" s="56"/>
      <c r="DP25" s="57"/>
      <c r="DQ25" s="57"/>
      <c r="DR25" s="57"/>
      <c r="DS25" s="57"/>
      <c r="DT25" s="57"/>
      <c r="DU25" s="57"/>
      <c r="DV25" s="58"/>
      <c r="DW25" s="39">
        <f t="shared" si="0"/>
        <v>0</v>
      </c>
      <c r="DX25" s="40"/>
      <c r="DY25" s="40"/>
      <c r="DZ25" s="40"/>
      <c r="EA25" s="40"/>
      <c r="EB25" s="40"/>
      <c r="EC25" s="40"/>
      <c r="ED25" s="40"/>
      <c r="EE25" s="59"/>
      <c r="EF25" s="39">
        <f t="shared" si="2"/>
        <v>0</v>
      </c>
      <c r="EG25" s="40"/>
      <c r="EH25" s="40"/>
      <c r="EI25" s="40"/>
      <c r="EJ25" s="40"/>
      <c r="EK25" s="40"/>
      <c r="EL25" s="40"/>
      <c r="EM25" s="40"/>
      <c r="EN25" s="56"/>
      <c r="EO25" s="57"/>
      <c r="EP25" s="57"/>
      <c r="EQ25" s="57"/>
      <c r="ER25" s="57"/>
      <c r="ES25" s="57"/>
      <c r="ET25" s="57"/>
      <c r="EU25" s="57"/>
      <c r="EV25" s="58"/>
      <c r="EW25" s="56"/>
      <c r="EX25" s="57"/>
      <c r="EY25" s="57"/>
      <c r="EZ25" s="57"/>
      <c r="FA25" s="57"/>
      <c r="FB25" s="57"/>
      <c r="FC25" s="57"/>
      <c r="FD25" s="57"/>
      <c r="FE25" s="58"/>
      <c r="FF25" s="39">
        <f t="shared" si="3"/>
        <v>0</v>
      </c>
      <c r="FG25" s="40"/>
      <c r="FH25" s="40"/>
      <c r="FI25" s="40"/>
      <c r="FJ25" s="40"/>
      <c r="FK25" s="40"/>
      <c r="FL25" s="40"/>
      <c r="FM25" s="40"/>
      <c r="FN25" s="40"/>
      <c r="FO25" s="40"/>
      <c r="FP25" s="59"/>
      <c r="FQ25" s="39">
        <f t="shared" si="4"/>
        <v>0</v>
      </c>
      <c r="FR25" s="40"/>
      <c r="FS25" s="40"/>
      <c r="FT25" s="40"/>
      <c r="FU25" s="40"/>
      <c r="FV25" s="40"/>
      <c r="FW25" s="40"/>
      <c r="FX25" s="40"/>
      <c r="FY25" s="40"/>
      <c r="FZ25" s="40"/>
      <c r="GA25" s="60"/>
      <c r="GB25" s="61"/>
      <c r="GC25" s="61"/>
      <c r="GD25" s="61"/>
      <c r="GE25" s="61"/>
      <c r="GF25" s="61"/>
      <c r="GG25" s="56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8"/>
      <c r="GS25" s="56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8"/>
      <c r="HE25" s="120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2"/>
    </row>
    <row r="26" spans="1:235" s="7" customFormat="1" ht="21.75" customHeight="1">
      <c r="A26" s="44" t="s">
        <v>50</v>
      </c>
      <c r="B26" s="45"/>
      <c r="C26" s="45"/>
      <c r="D26" s="45"/>
      <c r="E26" s="46"/>
      <c r="F26" s="47" t="s">
        <v>183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50">
        <v>2.542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41">
        <v>0</v>
      </c>
      <c r="AV26" s="42"/>
      <c r="AW26" s="42"/>
      <c r="AX26" s="42"/>
      <c r="AY26" s="42"/>
      <c r="AZ26" s="42"/>
      <c r="BA26" s="42"/>
      <c r="BB26" s="34"/>
      <c r="BC26" s="41">
        <f t="shared" si="1"/>
        <v>0</v>
      </c>
      <c r="BD26" s="42"/>
      <c r="BE26" s="42"/>
      <c r="BF26" s="42"/>
      <c r="BG26" s="42"/>
      <c r="BH26" s="42"/>
      <c r="BI26" s="42"/>
      <c r="BJ26" s="34"/>
      <c r="BK26" s="36" t="s">
        <v>64</v>
      </c>
      <c r="BL26" s="37"/>
      <c r="BM26" s="37"/>
      <c r="BN26" s="37"/>
      <c r="BO26" s="37"/>
      <c r="BP26" s="37"/>
      <c r="BQ26" s="37"/>
      <c r="BR26" s="38"/>
      <c r="BS26" s="36"/>
      <c r="BT26" s="37"/>
      <c r="BU26" s="37"/>
      <c r="BV26" s="37"/>
      <c r="BW26" s="37"/>
      <c r="BX26" s="37"/>
      <c r="BY26" s="37"/>
      <c r="BZ26" s="38"/>
      <c r="CA26" s="36" t="s">
        <v>64</v>
      </c>
      <c r="CB26" s="37"/>
      <c r="CC26" s="37"/>
      <c r="CD26" s="37"/>
      <c r="CE26" s="37"/>
      <c r="CF26" s="37"/>
      <c r="CG26" s="37"/>
      <c r="CH26" s="38"/>
      <c r="CI26" s="36"/>
      <c r="CJ26" s="37"/>
      <c r="CK26" s="37"/>
      <c r="CL26" s="37"/>
      <c r="CM26" s="37"/>
      <c r="CN26" s="37"/>
      <c r="CO26" s="37"/>
      <c r="CP26" s="38"/>
      <c r="CQ26" s="36" t="s">
        <v>64</v>
      </c>
      <c r="CR26" s="37"/>
      <c r="CS26" s="37"/>
      <c r="CT26" s="37"/>
      <c r="CU26" s="37"/>
      <c r="CV26" s="37"/>
      <c r="CW26" s="37"/>
      <c r="CX26" s="38"/>
      <c r="CY26" s="36"/>
      <c r="CZ26" s="37"/>
      <c r="DA26" s="37"/>
      <c r="DB26" s="37"/>
      <c r="DC26" s="37"/>
      <c r="DD26" s="37"/>
      <c r="DE26" s="37"/>
      <c r="DF26" s="38"/>
      <c r="DG26" s="36" t="s">
        <v>64</v>
      </c>
      <c r="DH26" s="37"/>
      <c r="DI26" s="37"/>
      <c r="DJ26" s="37"/>
      <c r="DK26" s="37"/>
      <c r="DL26" s="37"/>
      <c r="DM26" s="37"/>
      <c r="DN26" s="38"/>
      <c r="DO26" s="36"/>
      <c r="DP26" s="37"/>
      <c r="DQ26" s="37"/>
      <c r="DR26" s="37"/>
      <c r="DS26" s="37"/>
      <c r="DT26" s="37"/>
      <c r="DU26" s="37"/>
      <c r="DV26" s="38"/>
      <c r="DW26" s="41">
        <f t="shared" si="0"/>
        <v>0</v>
      </c>
      <c r="DX26" s="42"/>
      <c r="DY26" s="42"/>
      <c r="DZ26" s="42"/>
      <c r="EA26" s="42"/>
      <c r="EB26" s="42"/>
      <c r="EC26" s="42"/>
      <c r="ED26" s="42"/>
      <c r="EE26" s="34"/>
      <c r="EF26" s="41">
        <f t="shared" si="2"/>
        <v>0</v>
      </c>
      <c r="EG26" s="42"/>
      <c r="EH26" s="42"/>
      <c r="EI26" s="42"/>
      <c r="EJ26" s="42"/>
      <c r="EK26" s="42"/>
      <c r="EL26" s="42"/>
      <c r="EM26" s="42"/>
      <c r="EN26" s="36"/>
      <c r="EO26" s="37"/>
      <c r="EP26" s="37"/>
      <c r="EQ26" s="37"/>
      <c r="ER26" s="37"/>
      <c r="ES26" s="37"/>
      <c r="ET26" s="37"/>
      <c r="EU26" s="37"/>
      <c r="EV26" s="38"/>
      <c r="EW26" s="36"/>
      <c r="EX26" s="37"/>
      <c r="EY26" s="37"/>
      <c r="EZ26" s="37"/>
      <c r="FA26" s="37"/>
      <c r="FB26" s="37"/>
      <c r="FC26" s="37"/>
      <c r="FD26" s="37"/>
      <c r="FE26" s="38"/>
      <c r="FF26" s="41">
        <f t="shared" si="3"/>
        <v>0</v>
      </c>
      <c r="FG26" s="42"/>
      <c r="FH26" s="42"/>
      <c r="FI26" s="42"/>
      <c r="FJ26" s="42"/>
      <c r="FK26" s="42"/>
      <c r="FL26" s="42"/>
      <c r="FM26" s="42"/>
      <c r="FN26" s="42"/>
      <c r="FO26" s="42"/>
      <c r="FP26" s="34"/>
      <c r="FQ26" s="41">
        <f t="shared" si="4"/>
        <v>0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35"/>
      <c r="GB26" s="43"/>
      <c r="GC26" s="43"/>
      <c r="GD26" s="43"/>
      <c r="GE26" s="43"/>
      <c r="GF26" s="43"/>
      <c r="GG26" s="36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8"/>
      <c r="GS26" s="36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8"/>
      <c r="HE26" s="120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2"/>
    </row>
    <row r="27" spans="1:235" s="7" customFormat="1" ht="21.75" customHeight="1">
      <c r="A27" s="44" t="s">
        <v>52</v>
      </c>
      <c r="B27" s="45"/>
      <c r="C27" s="45"/>
      <c r="D27" s="45"/>
      <c r="E27" s="46"/>
      <c r="F27" s="47" t="s">
        <v>184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  <c r="AJ27" s="50">
        <v>2.146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2"/>
      <c r="AU27" s="41">
        <v>0</v>
      </c>
      <c r="AV27" s="42"/>
      <c r="AW27" s="42"/>
      <c r="AX27" s="42"/>
      <c r="AY27" s="42"/>
      <c r="AZ27" s="42"/>
      <c r="BA27" s="42"/>
      <c r="BB27" s="34"/>
      <c r="BC27" s="41">
        <f t="shared" si="1"/>
        <v>0</v>
      </c>
      <c r="BD27" s="42"/>
      <c r="BE27" s="42"/>
      <c r="BF27" s="42"/>
      <c r="BG27" s="42"/>
      <c r="BH27" s="42"/>
      <c r="BI27" s="42"/>
      <c r="BJ27" s="34"/>
      <c r="BK27" s="36" t="s">
        <v>64</v>
      </c>
      <c r="BL27" s="37"/>
      <c r="BM27" s="37"/>
      <c r="BN27" s="37"/>
      <c r="BO27" s="37"/>
      <c r="BP27" s="37"/>
      <c r="BQ27" s="37"/>
      <c r="BR27" s="38"/>
      <c r="BS27" s="36"/>
      <c r="BT27" s="37"/>
      <c r="BU27" s="37"/>
      <c r="BV27" s="37"/>
      <c r="BW27" s="37"/>
      <c r="BX27" s="37"/>
      <c r="BY27" s="37"/>
      <c r="BZ27" s="38"/>
      <c r="CA27" s="36" t="s">
        <v>64</v>
      </c>
      <c r="CB27" s="37"/>
      <c r="CC27" s="37"/>
      <c r="CD27" s="37"/>
      <c r="CE27" s="37"/>
      <c r="CF27" s="37"/>
      <c r="CG27" s="37"/>
      <c r="CH27" s="38"/>
      <c r="CI27" s="36"/>
      <c r="CJ27" s="37"/>
      <c r="CK27" s="37"/>
      <c r="CL27" s="37"/>
      <c r="CM27" s="37"/>
      <c r="CN27" s="37"/>
      <c r="CO27" s="37"/>
      <c r="CP27" s="38"/>
      <c r="CQ27" s="36" t="s">
        <v>64</v>
      </c>
      <c r="CR27" s="37"/>
      <c r="CS27" s="37"/>
      <c r="CT27" s="37"/>
      <c r="CU27" s="37"/>
      <c r="CV27" s="37"/>
      <c r="CW27" s="37"/>
      <c r="CX27" s="38"/>
      <c r="CY27" s="36"/>
      <c r="CZ27" s="37"/>
      <c r="DA27" s="37"/>
      <c r="DB27" s="37"/>
      <c r="DC27" s="37"/>
      <c r="DD27" s="37"/>
      <c r="DE27" s="37"/>
      <c r="DF27" s="38"/>
      <c r="DG27" s="41" t="s">
        <v>64</v>
      </c>
      <c r="DH27" s="42"/>
      <c r="DI27" s="42"/>
      <c r="DJ27" s="42"/>
      <c r="DK27" s="42"/>
      <c r="DL27" s="42"/>
      <c r="DM27" s="42"/>
      <c r="DN27" s="34"/>
      <c r="DO27" s="36"/>
      <c r="DP27" s="37"/>
      <c r="DQ27" s="37"/>
      <c r="DR27" s="37"/>
      <c r="DS27" s="37"/>
      <c r="DT27" s="37"/>
      <c r="DU27" s="37"/>
      <c r="DV27" s="38"/>
      <c r="DW27" s="41">
        <f t="shared" si="0"/>
        <v>0</v>
      </c>
      <c r="DX27" s="42"/>
      <c r="DY27" s="42"/>
      <c r="DZ27" s="42"/>
      <c r="EA27" s="42"/>
      <c r="EB27" s="42"/>
      <c r="EC27" s="42"/>
      <c r="ED27" s="42"/>
      <c r="EE27" s="34"/>
      <c r="EF27" s="41">
        <f t="shared" si="2"/>
        <v>0</v>
      </c>
      <c r="EG27" s="42"/>
      <c r="EH27" s="42"/>
      <c r="EI27" s="42"/>
      <c r="EJ27" s="42"/>
      <c r="EK27" s="42"/>
      <c r="EL27" s="42"/>
      <c r="EM27" s="42"/>
      <c r="EN27" s="36"/>
      <c r="EO27" s="37"/>
      <c r="EP27" s="37"/>
      <c r="EQ27" s="37"/>
      <c r="ER27" s="37"/>
      <c r="ES27" s="37"/>
      <c r="ET27" s="37"/>
      <c r="EU27" s="37"/>
      <c r="EV27" s="38"/>
      <c r="EW27" s="36"/>
      <c r="EX27" s="37"/>
      <c r="EY27" s="37"/>
      <c r="EZ27" s="37"/>
      <c r="FA27" s="37"/>
      <c r="FB27" s="37"/>
      <c r="FC27" s="37"/>
      <c r="FD27" s="37"/>
      <c r="FE27" s="38"/>
      <c r="FF27" s="41">
        <f t="shared" si="3"/>
        <v>0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34"/>
      <c r="FQ27" s="41">
        <f t="shared" si="4"/>
        <v>0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35"/>
      <c r="GB27" s="43"/>
      <c r="GC27" s="43"/>
      <c r="GD27" s="43"/>
      <c r="GE27" s="43"/>
      <c r="GF27" s="43"/>
      <c r="GG27" s="36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8"/>
      <c r="GS27" s="36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8"/>
      <c r="HE27" s="120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2"/>
    </row>
    <row r="28" spans="1:235" s="27" customFormat="1" ht="10.5">
      <c r="A28" s="62" t="s">
        <v>47</v>
      </c>
      <c r="B28" s="63"/>
      <c r="C28" s="63"/>
      <c r="D28" s="63"/>
      <c r="E28" s="64"/>
      <c r="F28" s="65" t="s">
        <v>210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68">
        <f>1.5+1.772</f>
        <v>3.2720000000000002</v>
      </c>
      <c r="AK28" s="69"/>
      <c r="AL28" s="69"/>
      <c r="AM28" s="69"/>
      <c r="AN28" s="69"/>
      <c r="AO28" s="69"/>
      <c r="AP28" s="69"/>
      <c r="AQ28" s="69"/>
      <c r="AR28" s="69"/>
      <c r="AS28" s="69"/>
      <c r="AT28" s="70"/>
      <c r="AU28" s="39">
        <v>1.5</v>
      </c>
      <c r="AV28" s="40"/>
      <c r="AW28" s="40"/>
      <c r="AX28" s="40"/>
      <c r="AY28" s="40"/>
      <c r="AZ28" s="40"/>
      <c r="BA28" s="40"/>
      <c r="BB28" s="59"/>
      <c r="BC28" s="39">
        <f t="shared" si="1"/>
        <v>2.02655088</v>
      </c>
      <c r="BD28" s="40"/>
      <c r="BE28" s="40"/>
      <c r="BF28" s="40"/>
      <c r="BG28" s="40"/>
      <c r="BH28" s="40"/>
      <c r="BI28" s="40"/>
      <c r="BJ28" s="59"/>
      <c r="BK28" s="56" t="s">
        <v>64</v>
      </c>
      <c r="BL28" s="57"/>
      <c r="BM28" s="57"/>
      <c r="BN28" s="57"/>
      <c r="BO28" s="57"/>
      <c r="BP28" s="57"/>
      <c r="BQ28" s="57"/>
      <c r="BR28" s="58"/>
      <c r="BS28" s="56"/>
      <c r="BT28" s="57"/>
      <c r="BU28" s="57"/>
      <c r="BV28" s="57"/>
      <c r="BW28" s="57"/>
      <c r="BX28" s="57"/>
      <c r="BY28" s="57"/>
      <c r="BZ28" s="58"/>
      <c r="CA28" s="56" t="s">
        <v>64</v>
      </c>
      <c r="CB28" s="57"/>
      <c r="CC28" s="57"/>
      <c r="CD28" s="57"/>
      <c r="CE28" s="57"/>
      <c r="CF28" s="57"/>
      <c r="CG28" s="57"/>
      <c r="CH28" s="58"/>
      <c r="CI28" s="56"/>
      <c r="CJ28" s="57"/>
      <c r="CK28" s="57"/>
      <c r="CL28" s="57"/>
      <c r="CM28" s="57"/>
      <c r="CN28" s="57"/>
      <c r="CO28" s="57"/>
      <c r="CP28" s="58"/>
      <c r="CQ28" s="56" t="s">
        <v>64</v>
      </c>
      <c r="CR28" s="57"/>
      <c r="CS28" s="57"/>
      <c r="CT28" s="57"/>
      <c r="CU28" s="57"/>
      <c r="CV28" s="57"/>
      <c r="CW28" s="57"/>
      <c r="CX28" s="58"/>
      <c r="CY28" s="56"/>
      <c r="CZ28" s="57"/>
      <c r="DA28" s="57"/>
      <c r="DB28" s="57"/>
      <c r="DC28" s="57"/>
      <c r="DD28" s="57"/>
      <c r="DE28" s="57"/>
      <c r="DF28" s="58"/>
      <c r="DG28" s="39">
        <v>1.5</v>
      </c>
      <c r="DH28" s="40"/>
      <c r="DI28" s="40"/>
      <c r="DJ28" s="40"/>
      <c r="DK28" s="40"/>
      <c r="DL28" s="40"/>
      <c r="DM28" s="40"/>
      <c r="DN28" s="59"/>
      <c r="DO28" s="39">
        <f>DO31</f>
        <v>2.02655088</v>
      </c>
      <c r="DP28" s="57"/>
      <c r="DQ28" s="57"/>
      <c r="DR28" s="57"/>
      <c r="DS28" s="57"/>
      <c r="DT28" s="57"/>
      <c r="DU28" s="57"/>
      <c r="DV28" s="58"/>
      <c r="DW28" s="39">
        <f t="shared" si="0"/>
        <v>2.02655088</v>
      </c>
      <c r="DX28" s="40"/>
      <c r="DY28" s="40"/>
      <c r="DZ28" s="40"/>
      <c r="EA28" s="40"/>
      <c r="EB28" s="40"/>
      <c r="EC28" s="40"/>
      <c r="ED28" s="40"/>
      <c r="EE28" s="59"/>
      <c r="EF28" s="39">
        <f t="shared" si="2"/>
        <v>2.02655088</v>
      </c>
      <c r="EG28" s="40"/>
      <c r="EH28" s="40"/>
      <c r="EI28" s="40"/>
      <c r="EJ28" s="40"/>
      <c r="EK28" s="40"/>
      <c r="EL28" s="40"/>
      <c r="EM28" s="40"/>
      <c r="EN28" s="56"/>
      <c r="EO28" s="57"/>
      <c r="EP28" s="57"/>
      <c r="EQ28" s="57"/>
      <c r="ER28" s="57"/>
      <c r="ES28" s="57"/>
      <c r="ET28" s="57"/>
      <c r="EU28" s="57"/>
      <c r="EV28" s="58"/>
      <c r="EW28" s="56"/>
      <c r="EX28" s="57"/>
      <c r="EY28" s="57"/>
      <c r="EZ28" s="57"/>
      <c r="FA28" s="57"/>
      <c r="FB28" s="57"/>
      <c r="FC28" s="57"/>
      <c r="FD28" s="57"/>
      <c r="FE28" s="58"/>
      <c r="FF28" s="39">
        <f t="shared" si="3"/>
        <v>-0.5265508799999998</v>
      </c>
      <c r="FG28" s="40"/>
      <c r="FH28" s="40"/>
      <c r="FI28" s="40"/>
      <c r="FJ28" s="40"/>
      <c r="FK28" s="40"/>
      <c r="FL28" s="40"/>
      <c r="FM28" s="40"/>
      <c r="FN28" s="40"/>
      <c r="FO28" s="40"/>
      <c r="FP28" s="59"/>
      <c r="FQ28" s="39">
        <f t="shared" si="4"/>
        <v>0.5265508799999998</v>
      </c>
      <c r="FR28" s="40"/>
      <c r="FS28" s="40"/>
      <c r="FT28" s="40"/>
      <c r="FU28" s="40"/>
      <c r="FV28" s="40"/>
      <c r="FW28" s="40"/>
      <c r="FX28" s="40"/>
      <c r="FY28" s="40"/>
      <c r="FZ28" s="40"/>
      <c r="GA28" s="60">
        <f t="shared" si="5"/>
        <v>0.3510339199999999</v>
      </c>
      <c r="GB28" s="61"/>
      <c r="GC28" s="61"/>
      <c r="GD28" s="61"/>
      <c r="GE28" s="61"/>
      <c r="GF28" s="61"/>
      <c r="GG28" s="56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8"/>
      <c r="GS28" s="56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8"/>
      <c r="HE28" s="120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2"/>
    </row>
    <row r="29" spans="1:235" s="7" customFormat="1" ht="11.25">
      <c r="A29" s="44" t="s">
        <v>50</v>
      </c>
      <c r="B29" s="45"/>
      <c r="C29" s="45"/>
      <c r="D29" s="45"/>
      <c r="E29" s="46"/>
      <c r="F29" s="47" t="s">
        <v>185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50">
        <v>0.8838199999999999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2"/>
      <c r="AU29" s="41">
        <v>0</v>
      </c>
      <c r="AV29" s="42"/>
      <c r="AW29" s="42"/>
      <c r="AX29" s="42"/>
      <c r="AY29" s="42"/>
      <c r="AZ29" s="42"/>
      <c r="BA29" s="42"/>
      <c r="BB29" s="34"/>
      <c r="BC29" s="41">
        <f t="shared" si="1"/>
        <v>0</v>
      </c>
      <c r="BD29" s="42"/>
      <c r="BE29" s="42"/>
      <c r="BF29" s="42"/>
      <c r="BG29" s="42"/>
      <c r="BH29" s="42"/>
      <c r="BI29" s="42"/>
      <c r="BJ29" s="34"/>
      <c r="BK29" s="36" t="s">
        <v>64</v>
      </c>
      <c r="BL29" s="37"/>
      <c r="BM29" s="37"/>
      <c r="BN29" s="37"/>
      <c r="BO29" s="37"/>
      <c r="BP29" s="37"/>
      <c r="BQ29" s="37"/>
      <c r="BR29" s="38"/>
      <c r="BS29" s="36"/>
      <c r="BT29" s="37"/>
      <c r="BU29" s="37"/>
      <c r="BV29" s="37"/>
      <c r="BW29" s="37"/>
      <c r="BX29" s="37"/>
      <c r="BY29" s="37"/>
      <c r="BZ29" s="38"/>
      <c r="CA29" s="36" t="s">
        <v>64</v>
      </c>
      <c r="CB29" s="37"/>
      <c r="CC29" s="37"/>
      <c r="CD29" s="37"/>
      <c r="CE29" s="37"/>
      <c r="CF29" s="37"/>
      <c r="CG29" s="37"/>
      <c r="CH29" s="38"/>
      <c r="CI29" s="36"/>
      <c r="CJ29" s="37"/>
      <c r="CK29" s="37"/>
      <c r="CL29" s="37"/>
      <c r="CM29" s="37"/>
      <c r="CN29" s="37"/>
      <c r="CO29" s="37"/>
      <c r="CP29" s="38"/>
      <c r="CQ29" s="36" t="s">
        <v>64</v>
      </c>
      <c r="CR29" s="37"/>
      <c r="CS29" s="37"/>
      <c r="CT29" s="37"/>
      <c r="CU29" s="37"/>
      <c r="CV29" s="37"/>
      <c r="CW29" s="37"/>
      <c r="CX29" s="38"/>
      <c r="CY29" s="36"/>
      <c r="CZ29" s="37"/>
      <c r="DA29" s="37"/>
      <c r="DB29" s="37"/>
      <c r="DC29" s="37"/>
      <c r="DD29" s="37"/>
      <c r="DE29" s="37"/>
      <c r="DF29" s="38"/>
      <c r="DG29" s="41" t="s">
        <v>64</v>
      </c>
      <c r="DH29" s="42"/>
      <c r="DI29" s="42"/>
      <c r="DJ29" s="42"/>
      <c r="DK29" s="42"/>
      <c r="DL29" s="42"/>
      <c r="DM29" s="42"/>
      <c r="DN29" s="34"/>
      <c r="DO29" s="36"/>
      <c r="DP29" s="37"/>
      <c r="DQ29" s="37"/>
      <c r="DR29" s="37"/>
      <c r="DS29" s="37"/>
      <c r="DT29" s="37"/>
      <c r="DU29" s="37"/>
      <c r="DV29" s="38"/>
      <c r="DW29" s="41">
        <f t="shared" si="0"/>
        <v>0</v>
      </c>
      <c r="DX29" s="42"/>
      <c r="DY29" s="42"/>
      <c r="DZ29" s="42"/>
      <c r="EA29" s="42"/>
      <c r="EB29" s="42"/>
      <c r="EC29" s="42"/>
      <c r="ED29" s="42"/>
      <c r="EE29" s="34"/>
      <c r="EF29" s="41">
        <f t="shared" si="2"/>
        <v>0</v>
      </c>
      <c r="EG29" s="42"/>
      <c r="EH29" s="42"/>
      <c r="EI29" s="42"/>
      <c r="EJ29" s="42"/>
      <c r="EK29" s="42"/>
      <c r="EL29" s="42"/>
      <c r="EM29" s="42"/>
      <c r="EN29" s="36"/>
      <c r="EO29" s="37"/>
      <c r="EP29" s="37"/>
      <c r="EQ29" s="37"/>
      <c r="ER29" s="37"/>
      <c r="ES29" s="37"/>
      <c r="ET29" s="37"/>
      <c r="EU29" s="37"/>
      <c r="EV29" s="38"/>
      <c r="EW29" s="36"/>
      <c r="EX29" s="37"/>
      <c r="EY29" s="37"/>
      <c r="EZ29" s="37"/>
      <c r="FA29" s="37"/>
      <c r="FB29" s="37"/>
      <c r="FC29" s="37"/>
      <c r="FD29" s="37"/>
      <c r="FE29" s="38"/>
      <c r="FF29" s="41">
        <f t="shared" si="3"/>
        <v>0</v>
      </c>
      <c r="FG29" s="42"/>
      <c r="FH29" s="42"/>
      <c r="FI29" s="42"/>
      <c r="FJ29" s="42"/>
      <c r="FK29" s="42"/>
      <c r="FL29" s="42"/>
      <c r="FM29" s="42"/>
      <c r="FN29" s="42"/>
      <c r="FO29" s="42"/>
      <c r="FP29" s="34"/>
      <c r="FQ29" s="41">
        <f t="shared" si="4"/>
        <v>0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35"/>
      <c r="GB29" s="43"/>
      <c r="GC29" s="43"/>
      <c r="GD29" s="43"/>
      <c r="GE29" s="43"/>
      <c r="GF29" s="43"/>
      <c r="GG29" s="36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8"/>
      <c r="GS29" s="36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8"/>
      <c r="HE29" s="120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2"/>
    </row>
    <row r="30" spans="1:235" s="7" customFormat="1" ht="11.25">
      <c r="A30" s="44" t="s">
        <v>52</v>
      </c>
      <c r="B30" s="45"/>
      <c r="C30" s="45"/>
      <c r="D30" s="45"/>
      <c r="E30" s="46"/>
      <c r="F30" s="47" t="s">
        <v>186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  <c r="AJ30" s="50">
        <v>0.88854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2"/>
      <c r="AU30" s="41">
        <v>0</v>
      </c>
      <c r="AV30" s="42"/>
      <c r="AW30" s="42"/>
      <c r="AX30" s="42"/>
      <c r="AY30" s="42"/>
      <c r="AZ30" s="42"/>
      <c r="BA30" s="42"/>
      <c r="BB30" s="34"/>
      <c r="BC30" s="41">
        <f t="shared" si="1"/>
        <v>0</v>
      </c>
      <c r="BD30" s="42"/>
      <c r="BE30" s="42"/>
      <c r="BF30" s="42"/>
      <c r="BG30" s="42"/>
      <c r="BH30" s="42"/>
      <c r="BI30" s="42"/>
      <c r="BJ30" s="34"/>
      <c r="BK30" s="36" t="s">
        <v>64</v>
      </c>
      <c r="BL30" s="37"/>
      <c r="BM30" s="37"/>
      <c r="BN30" s="37"/>
      <c r="BO30" s="37"/>
      <c r="BP30" s="37"/>
      <c r="BQ30" s="37"/>
      <c r="BR30" s="38"/>
      <c r="BS30" s="36"/>
      <c r="BT30" s="37"/>
      <c r="BU30" s="37"/>
      <c r="BV30" s="37"/>
      <c r="BW30" s="37"/>
      <c r="BX30" s="37"/>
      <c r="BY30" s="37"/>
      <c r="BZ30" s="38"/>
      <c r="CA30" s="36" t="s">
        <v>64</v>
      </c>
      <c r="CB30" s="37"/>
      <c r="CC30" s="37"/>
      <c r="CD30" s="37"/>
      <c r="CE30" s="37"/>
      <c r="CF30" s="37"/>
      <c r="CG30" s="37"/>
      <c r="CH30" s="38"/>
      <c r="CI30" s="36"/>
      <c r="CJ30" s="37"/>
      <c r="CK30" s="37"/>
      <c r="CL30" s="37"/>
      <c r="CM30" s="37"/>
      <c r="CN30" s="37"/>
      <c r="CO30" s="37"/>
      <c r="CP30" s="38"/>
      <c r="CQ30" s="36" t="s">
        <v>64</v>
      </c>
      <c r="CR30" s="37"/>
      <c r="CS30" s="37"/>
      <c r="CT30" s="37"/>
      <c r="CU30" s="37"/>
      <c r="CV30" s="37"/>
      <c r="CW30" s="37"/>
      <c r="CX30" s="38"/>
      <c r="CY30" s="36"/>
      <c r="CZ30" s="37"/>
      <c r="DA30" s="37"/>
      <c r="DB30" s="37"/>
      <c r="DC30" s="37"/>
      <c r="DD30" s="37"/>
      <c r="DE30" s="37"/>
      <c r="DF30" s="38"/>
      <c r="DG30" s="41" t="s">
        <v>64</v>
      </c>
      <c r="DH30" s="42"/>
      <c r="DI30" s="42"/>
      <c r="DJ30" s="42"/>
      <c r="DK30" s="42"/>
      <c r="DL30" s="42"/>
      <c r="DM30" s="42"/>
      <c r="DN30" s="34"/>
      <c r="DO30" s="36"/>
      <c r="DP30" s="37"/>
      <c r="DQ30" s="37"/>
      <c r="DR30" s="37"/>
      <c r="DS30" s="37"/>
      <c r="DT30" s="37"/>
      <c r="DU30" s="37"/>
      <c r="DV30" s="38"/>
      <c r="DW30" s="41">
        <f t="shared" si="0"/>
        <v>0</v>
      </c>
      <c r="DX30" s="42"/>
      <c r="DY30" s="42"/>
      <c r="DZ30" s="42"/>
      <c r="EA30" s="42"/>
      <c r="EB30" s="42"/>
      <c r="EC30" s="42"/>
      <c r="ED30" s="42"/>
      <c r="EE30" s="34"/>
      <c r="EF30" s="41">
        <f t="shared" si="2"/>
        <v>0</v>
      </c>
      <c r="EG30" s="42"/>
      <c r="EH30" s="42"/>
      <c r="EI30" s="42"/>
      <c r="EJ30" s="42"/>
      <c r="EK30" s="42"/>
      <c r="EL30" s="42"/>
      <c r="EM30" s="42"/>
      <c r="EN30" s="36"/>
      <c r="EO30" s="37"/>
      <c r="EP30" s="37"/>
      <c r="EQ30" s="37"/>
      <c r="ER30" s="37"/>
      <c r="ES30" s="37"/>
      <c r="ET30" s="37"/>
      <c r="EU30" s="37"/>
      <c r="EV30" s="38"/>
      <c r="EW30" s="36"/>
      <c r="EX30" s="37"/>
      <c r="EY30" s="37"/>
      <c r="EZ30" s="37"/>
      <c r="FA30" s="37"/>
      <c r="FB30" s="37"/>
      <c r="FC30" s="37"/>
      <c r="FD30" s="37"/>
      <c r="FE30" s="38"/>
      <c r="FF30" s="41">
        <f t="shared" si="3"/>
        <v>0</v>
      </c>
      <c r="FG30" s="42"/>
      <c r="FH30" s="42"/>
      <c r="FI30" s="42"/>
      <c r="FJ30" s="42"/>
      <c r="FK30" s="42"/>
      <c r="FL30" s="42"/>
      <c r="FM30" s="42"/>
      <c r="FN30" s="42"/>
      <c r="FO30" s="42"/>
      <c r="FP30" s="34"/>
      <c r="FQ30" s="41">
        <f t="shared" si="4"/>
        <v>0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35"/>
      <c r="GB30" s="43"/>
      <c r="GC30" s="43"/>
      <c r="GD30" s="43"/>
      <c r="GE30" s="43"/>
      <c r="GF30" s="43"/>
      <c r="GG30" s="36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8"/>
      <c r="GS30" s="36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8"/>
      <c r="HE30" s="120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2"/>
    </row>
    <row r="31" spans="1:235" s="7" customFormat="1" ht="11.25">
      <c r="A31" s="44" t="s">
        <v>57</v>
      </c>
      <c r="B31" s="45"/>
      <c r="C31" s="45"/>
      <c r="D31" s="45"/>
      <c r="E31" s="46"/>
      <c r="F31" s="47" t="s">
        <v>196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  <c r="AJ31" s="50">
        <v>1.5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41">
        <v>1.5</v>
      </c>
      <c r="AV31" s="42"/>
      <c r="AW31" s="42"/>
      <c r="AX31" s="42"/>
      <c r="AY31" s="42"/>
      <c r="AZ31" s="42"/>
      <c r="BA31" s="42"/>
      <c r="BB31" s="34"/>
      <c r="BC31" s="41">
        <f t="shared" si="1"/>
        <v>2.02655088</v>
      </c>
      <c r="BD31" s="42"/>
      <c r="BE31" s="42"/>
      <c r="BF31" s="42"/>
      <c r="BG31" s="42"/>
      <c r="BH31" s="42"/>
      <c r="BI31" s="42"/>
      <c r="BJ31" s="34"/>
      <c r="BK31" s="36" t="s">
        <v>64</v>
      </c>
      <c r="BL31" s="37"/>
      <c r="BM31" s="37"/>
      <c r="BN31" s="37"/>
      <c r="BO31" s="37"/>
      <c r="BP31" s="37"/>
      <c r="BQ31" s="37"/>
      <c r="BR31" s="38"/>
      <c r="BS31" s="36"/>
      <c r="BT31" s="37"/>
      <c r="BU31" s="37"/>
      <c r="BV31" s="37"/>
      <c r="BW31" s="37"/>
      <c r="BX31" s="37"/>
      <c r="BY31" s="37"/>
      <c r="BZ31" s="38"/>
      <c r="CA31" s="36" t="s">
        <v>64</v>
      </c>
      <c r="CB31" s="37"/>
      <c r="CC31" s="37"/>
      <c r="CD31" s="37"/>
      <c r="CE31" s="37"/>
      <c r="CF31" s="37"/>
      <c r="CG31" s="37"/>
      <c r="CH31" s="38"/>
      <c r="CI31" s="36"/>
      <c r="CJ31" s="37"/>
      <c r="CK31" s="37"/>
      <c r="CL31" s="37"/>
      <c r="CM31" s="37"/>
      <c r="CN31" s="37"/>
      <c r="CO31" s="37"/>
      <c r="CP31" s="38"/>
      <c r="CQ31" s="36" t="s">
        <v>64</v>
      </c>
      <c r="CR31" s="37"/>
      <c r="CS31" s="37"/>
      <c r="CT31" s="37"/>
      <c r="CU31" s="37"/>
      <c r="CV31" s="37"/>
      <c r="CW31" s="37"/>
      <c r="CX31" s="38"/>
      <c r="CY31" s="36"/>
      <c r="CZ31" s="37"/>
      <c r="DA31" s="37"/>
      <c r="DB31" s="37"/>
      <c r="DC31" s="37"/>
      <c r="DD31" s="37"/>
      <c r="DE31" s="37"/>
      <c r="DF31" s="38"/>
      <c r="DG31" s="41">
        <v>1.5</v>
      </c>
      <c r="DH31" s="42"/>
      <c r="DI31" s="42"/>
      <c r="DJ31" s="42"/>
      <c r="DK31" s="42"/>
      <c r="DL31" s="42"/>
      <c r="DM31" s="42"/>
      <c r="DN31" s="34"/>
      <c r="DO31" s="41">
        <f>1.717416*1.18</f>
        <v>2.02655088</v>
      </c>
      <c r="DP31" s="42"/>
      <c r="DQ31" s="42"/>
      <c r="DR31" s="42"/>
      <c r="DS31" s="42"/>
      <c r="DT31" s="42"/>
      <c r="DU31" s="42"/>
      <c r="DV31" s="34"/>
      <c r="DW31" s="41">
        <f t="shared" si="0"/>
        <v>2.02655088</v>
      </c>
      <c r="DX31" s="42"/>
      <c r="DY31" s="42"/>
      <c r="DZ31" s="42"/>
      <c r="EA31" s="42"/>
      <c r="EB31" s="42"/>
      <c r="EC31" s="42"/>
      <c r="ED31" s="42"/>
      <c r="EE31" s="34"/>
      <c r="EF31" s="41">
        <f t="shared" si="2"/>
        <v>2.02655088</v>
      </c>
      <c r="EG31" s="42"/>
      <c r="EH31" s="42"/>
      <c r="EI31" s="42"/>
      <c r="EJ31" s="42"/>
      <c r="EK31" s="42"/>
      <c r="EL31" s="42"/>
      <c r="EM31" s="42"/>
      <c r="EN31" s="36"/>
      <c r="EO31" s="37"/>
      <c r="EP31" s="37"/>
      <c r="EQ31" s="37"/>
      <c r="ER31" s="37"/>
      <c r="ES31" s="37"/>
      <c r="ET31" s="37"/>
      <c r="EU31" s="37"/>
      <c r="EV31" s="38"/>
      <c r="EW31" s="36"/>
      <c r="EX31" s="37"/>
      <c r="EY31" s="37"/>
      <c r="EZ31" s="37"/>
      <c r="FA31" s="37"/>
      <c r="FB31" s="37"/>
      <c r="FC31" s="37"/>
      <c r="FD31" s="37"/>
      <c r="FE31" s="38"/>
      <c r="FF31" s="41">
        <f t="shared" si="3"/>
        <v>-0.5265508799999998</v>
      </c>
      <c r="FG31" s="42"/>
      <c r="FH31" s="42"/>
      <c r="FI31" s="42"/>
      <c r="FJ31" s="42"/>
      <c r="FK31" s="42"/>
      <c r="FL31" s="42"/>
      <c r="FM31" s="42"/>
      <c r="FN31" s="42"/>
      <c r="FO31" s="42"/>
      <c r="FP31" s="34"/>
      <c r="FQ31" s="41">
        <f t="shared" si="4"/>
        <v>0.5265508799999998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35">
        <f t="shared" si="5"/>
        <v>0.3510339199999999</v>
      </c>
      <c r="GB31" s="43"/>
      <c r="GC31" s="43"/>
      <c r="GD31" s="43"/>
      <c r="GE31" s="43"/>
      <c r="GF31" s="43"/>
      <c r="GG31" s="36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8"/>
      <c r="GS31" s="36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8"/>
      <c r="HE31" s="120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2"/>
    </row>
    <row r="32" spans="1:235" s="27" customFormat="1" ht="10.5">
      <c r="A32" s="62" t="s">
        <v>59</v>
      </c>
      <c r="B32" s="63"/>
      <c r="C32" s="63"/>
      <c r="D32" s="63"/>
      <c r="E32" s="64"/>
      <c r="F32" s="65" t="s">
        <v>60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8">
        <v>11.93</v>
      </c>
      <c r="AK32" s="69"/>
      <c r="AL32" s="69"/>
      <c r="AM32" s="69"/>
      <c r="AN32" s="69"/>
      <c r="AO32" s="69"/>
      <c r="AP32" s="69"/>
      <c r="AQ32" s="69"/>
      <c r="AR32" s="69"/>
      <c r="AS32" s="69"/>
      <c r="AT32" s="70"/>
      <c r="AU32" s="39">
        <v>11.93</v>
      </c>
      <c r="AV32" s="40"/>
      <c r="AW32" s="40"/>
      <c r="AX32" s="40"/>
      <c r="AY32" s="40"/>
      <c r="AZ32" s="40"/>
      <c r="BA32" s="40"/>
      <c r="BB32" s="59"/>
      <c r="BC32" s="39">
        <f t="shared" si="1"/>
        <v>11.070229000000001</v>
      </c>
      <c r="BD32" s="40"/>
      <c r="BE32" s="40"/>
      <c r="BF32" s="40"/>
      <c r="BG32" s="40"/>
      <c r="BH32" s="40"/>
      <c r="BI32" s="40"/>
      <c r="BJ32" s="59"/>
      <c r="BK32" s="56" t="s">
        <v>64</v>
      </c>
      <c r="BL32" s="57"/>
      <c r="BM32" s="57"/>
      <c r="BN32" s="57"/>
      <c r="BO32" s="57"/>
      <c r="BP32" s="57"/>
      <c r="BQ32" s="57"/>
      <c r="BR32" s="58"/>
      <c r="BS32" s="56"/>
      <c r="BT32" s="57"/>
      <c r="BU32" s="57"/>
      <c r="BV32" s="57"/>
      <c r="BW32" s="57"/>
      <c r="BX32" s="57"/>
      <c r="BY32" s="57"/>
      <c r="BZ32" s="58"/>
      <c r="CA32" s="56">
        <v>10.427</v>
      </c>
      <c r="CB32" s="57"/>
      <c r="CC32" s="57"/>
      <c r="CD32" s="57"/>
      <c r="CE32" s="57"/>
      <c r="CF32" s="57"/>
      <c r="CG32" s="57"/>
      <c r="CH32" s="58"/>
      <c r="CI32" s="56"/>
      <c r="CJ32" s="57"/>
      <c r="CK32" s="57"/>
      <c r="CL32" s="57"/>
      <c r="CM32" s="57"/>
      <c r="CN32" s="57"/>
      <c r="CO32" s="57"/>
      <c r="CP32" s="58"/>
      <c r="CQ32" s="56">
        <v>0.737</v>
      </c>
      <c r="CR32" s="57"/>
      <c r="CS32" s="57"/>
      <c r="CT32" s="57"/>
      <c r="CU32" s="57"/>
      <c r="CV32" s="57"/>
      <c r="CW32" s="57"/>
      <c r="CX32" s="58"/>
      <c r="CY32" s="56"/>
      <c r="CZ32" s="57"/>
      <c r="DA32" s="57"/>
      <c r="DB32" s="57"/>
      <c r="DC32" s="57"/>
      <c r="DD32" s="57"/>
      <c r="DE32" s="57"/>
      <c r="DF32" s="58"/>
      <c r="DG32" s="56">
        <v>0.766</v>
      </c>
      <c r="DH32" s="57"/>
      <c r="DI32" s="57"/>
      <c r="DJ32" s="57"/>
      <c r="DK32" s="57"/>
      <c r="DL32" s="57"/>
      <c r="DM32" s="57"/>
      <c r="DN32" s="58"/>
      <c r="DO32" s="39">
        <f>DO33+DO34+DO35</f>
        <v>11.070229000000001</v>
      </c>
      <c r="DP32" s="57"/>
      <c r="DQ32" s="57"/>
      <c r="DR32" s="57"/>
      <c r="DS32" s="57"/>
      <c r="DT32" s="57"/>
      <c r="DU32" s="57"/>
      <c r="DV32" s="58"/>
      <c r="DW32" s="39">
        <f t="shared" si="0"/>
        <v>11.070229000000001</v>
      </c>
      <c r="DX32" s="40"/>
      <c r="DY32" s="40"/>
      <c r="DZ32" s="40"/>
      <c r="EA32" s="40"/>
      <c r="EB32" s="40"/>
      <c r="EC32" s="40"/>
      <c r="ED32" s="40"/>
      <c r="EE32" s="59"/>
      <c r="EF32" s="39">
        <f t="shared" si="2"/>
        <v>11.070229000000001</v>
      </c>
      <c r="EG32" s="40"/>
      <c r="EH32" s="40"/>
      <c r="EI32" s="40"/>
      <c r="EJ32" s="40"/>
      <c r="EK32" s="40"/>
      <c r="EL32" s="40"/>
      <c r="EM32" s="40"/>
      <c r="EN32" s="56"/>
      <c r="EO32" s="57"/>
      <c r="EP32" s="57"/>
      <c r="EQ32" s="57"/>
      <c r="ER32" s="57"/>
      <c r="ES32" s="57"/>
      <c r="ET32" s="57"/>
      <c r="EU32" s="57"/>
      <c r="EV32" s="58"/>
      <c r="EW32" s="56"/>
      <c r="EX32" s="57"/>
      <c r="EY32" s="57"/>
      <c r="EZ32" s="57"/>
      <c r="FA32" s="57"/>
      <c r="FB32" s="57"/>
      <c r="FC32" s="57"/>
      <c r="FD32" s="57"/>
      <c r="FE32" s="58"/>
      <c r="FF32" s="39">
        <f t="shared" si="3"/>
        <v>0.8597709999999985</v>
      </c>
      <c r="FG32" s="40"/>
      <c r="FH32" s="40"/>
      <c r="FI32" s="40"/>
      <c r="FJ32" s="40"/>
      <c r="FK32" s="40"/>
      <c r="FL32" s="40"/>
      <c r="FM32" s="40"/>
      <c r="FN32" s="40"/>
      <c r="FO32" s="40"/>
      <c r="FP32" s="59"/>
      <c r="FQ32" s="39">
        <f t="shared" si="4"/>
        <v>-0.8597709999999985</v>
      </c>
      <c r="FR32" s="40"/>
      <c r="FS32" s="40"/>
      <c r="FT32" s="40"/>
      <c r="FU32" s="40"/>
      <c r="FV32" s="40"/>
      <c r="FW32" s="40"/>
      <c r="FX32" s="40"/>
      <c r="FY32" s="40"/>
      <c r="FZ32" s="40"/>
      <c r="GA32" s="60">
        <f t="shared" si="5"/>
        <v>-0.07206797988264867</v>
      </c>
      <c r="GB32" s="61"/>
      <c r="GC32" s="61"/>
      <c r="GD32" s="61"/>
      <c r="GE32" s="61"/>
      <c r="GF32" s="61"/>
      <c r="GG32" s="56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8"/>
      <c r="GS32" s="56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8"/>
      <c r="HE32" s="120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2"/>
    </row>
    <row r="33" spans="1:235" s="7" customFormat="1" ht="11.25">
      <c r="A33" s="44" t="s">
        <v>50</v>
      </c>
      <c r="B33" s="45"/>
      <c r="C33" s="45"/>
      <c r="D33" s="45"/>
      <c r="E33" s="46"/>
      <c r="F33" s="47" t="s">
        <v>197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  <c r="AJ33" s="50">
        <v>0.737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41">
        <v>0.737</v>
      </c>
      <c r="AV33" s="42"/>
      <c r="AW33" s="42"/>
      <c r="AX33" s="42"/>
      <c r="AY33" s="42"/>
      <c r="AZ33" s="42"/>
      <c r="BA33" s="42"/>
      <c r="BB33" s="34"/>
      <c r="BC33" s="41">
        <f t="shared" si="1"/>
        <v>0.7796979799999999</v>
      </c>
      <c r="BD33" s="42"/>
      <c r="BE33" s="42"/>
      <c r="BF33" s="42"/>
      <c r="BG33" s="42"/>
      <c r="BH33" s="42"/>
      <c r="BI33" s="42"/>
      <c r="BJ33" s="34"/>
      <c r="BK33" s="36" t="s">
        <v>64</v>
      </c>
      <c r="BL33" s="37"/>
      <c r="BM33" s="37"/>
      <c r="BN33" s="37"/>
      <c r="BO33" s="37"/>
      <c r="BP33" s="37"/>
      <c r="BQ33" s="37"/>
      <c r="BR33" s="38"/>
      <c r="BS33" s="36"/>
      <c r="BT33" s="37"/>
      <c r="BU33" s="37"/>
      <c r="BV33" s="37"/>
      <c r="BW33" s="37"/>
      <c r="BX33" s="37"/>
      <c r="BY33" s="37"/>
      <c r="BZ33" s="38"/>
      <c r="CA33" s="36" t="s">
        <v>64</v>
      </c>
      <c r="CB33" s="37"/>
      <c r="CC33" s="37"/>
      <c r="CD33" s="37"/>
      <c r="CE33" s="37"/>
      <c r="CF33" s="37"/>
      <c r="CG33" s="37"/>
      <c r="CH33" s="38"/>
      <c r="CI33" s="36"/>
      <c r="CJ33" s="37"/>
      <c r="CK33" s="37"/>
      <c r="CL33" s="37"/>
      <c r="CM33" s="37"/>
      <c r="CN33" s="37"/>
      <c r="CO33" s="37"/>
      <c r="CP33" s="38"/>
      <c r="CQ33" s="36">
        <v>0.737</v>
      </c>
      <c r="CR33" s="37"/>
      <c r="CS33" s="37"/>
      <c r="CT33" s="37"/>
      <c r="CU33" s="37"/>
      <c r="CV33" s="37"/>
      <c r="CW33" s="37"/>
      <c r="CX33" s="38"/>
      <c r="CY33" s="36"/>
      <c r="CZ33" s="37"/>
      <c r="DA33" s="37"/>
      <c r="DB33" s="37"/>
      <c r="DC33" s="37"/>
      <c r="DD33" s="37"/>
      <c r="DE33" s="37"/>
      <c r="DF33" s="38"/>
      <c r="DG33" s="36" t="s">
        <v>64</v>
      </c>
      <c r="DH33" s="37"/>
      <c r="DI33" s="37"/>
      <c r="DJ33" s="37"/>
      <c r="DK33" s="37"/>
      <c r="DL33" s="37"/>
      <c r="DM33" s="37"/>
      <c r="DN33" s="38"/>
      <c r="DO33" s="41">
        <f>(0.309156+0.351605)*1.18</f>
        <v>0.7796979799999999</v>
      </c>
      <c r="DP33" s="42"/>
      <c r="DQ33" s="42"/>
      <c r="DR33" s="42"/>
      <c r="DS33" s="42"/>
      <c r="DT33" s="42"/>
      <c r="DU33" s="42"/>
      <c r="DV33" s="34"/>
      <c r="DW33" s="41">
        <f t="shared" si="0"/>
        <v>0.7796979799999999</v>
      </c>
      <c r="DX33" s="42"/>
      <c r="DY33" s="42"/>
      <c r="DZ33" s="42"/>
      <c r="EA33" s="42"/>
      <c r="EB33" s="42"/>
      <c r="EC33" s="42"/>
      <c r="ED33" s="42"/>
      <c r="EE33" s="34"/>
      <c r="EF33" s="41">
        <f t="shared" si="2"/>
        <v>0.7796979799999999</v>
      </c>
      <c r="EG33" s="42"/>
      <c r="EH33" s="42"/>
      <c r="EI33" s="42"/>
      <c r="EJ33" s="42"/>
      <c r="EK33" s="42"/>
      <c r="EL33" s="42"/>
      <c r="EM33" s="42"/>
      <c r="EN33" s="36"/>
      <c r="EO33" s="37"/>
      <c r="EP33" s="37"/>
      <c r="EQ33" s="37"/>
      <c r="ER33" s="37"/>
      <c r="ES33" s="37"/>
      <c r="ET33" s="37"/>
      <c r="EU33" s="37"/>
      <c r="EV33" s="38"/>
      <c r="EW33" s="36"/>
      <c r="EX33" s="37"/>
      <c r="EY33" s="37"/>
      <c r="EZ33" s="37"/>
      <c r="FA33" s="37"/>
      <c r="FB33" s="37"/>
      <c r="FC33" s="37"/>
      <c r="FD33" s="37"/>
      <c r="FE33" s="38"/>
      <c r="FF33" s="41">
        <f t="shared" si="3"/>
        <v>-0.04269797999999991</v>
      </c>
      <c r="FG33" s="42"/>
      <c r="FH33" s="42"/>
      <c r="FI33" s="42"/>
      <c r="FJ33" s="42"/>
      <c r="FK33" s="42"/>
      <c r="FL33" s="42"/>
      <c r="FM33" s="42"/>
      <c r="FN33" s="42"/>
      <c r="FO33" s="42"/>
      <c r="FP33" s="34"/>
      <c r="FQ33" s="41">
        <f t="shared" si="4"/>
        <v>0.04269797999999991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35">
        <f t="shared" si="5"/>
        <v>0.05793484396200802</v>
      </c>
      <c r="GB33" s="43"/>
      <c r="GC33" s="43"/>
      <c r="GD33" s="43"/>
      <c r="GE33" s="43"/>
      <c r="GF33" s="43"/>
      <c r="GG33" s="36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8"/>
      <c r="GS33" s="36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8"/>
      <c r="HE33" s="120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2"/>
    </row>
    <row r="34" spans="1:235" s="7" customFormat="1" ht="21.75" customHeight="1">
      <c r="A34" s="44" t="s">
        <v>56</v>
      </c>
      <c r="B34" s="45"/>
      <c r="C34" s="45"/>
      <c r="D34" s="45"/>
      <c r="E34" s="46"/>
      <c r="F34" s="47" t="s">
        <v>198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J34" s="50">
        <v>0.766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2"/>
      <c r="AU34" s="41">
        <v>0.766</v>
      </c>
      <c r="AV34" s="42"/>
      <c r="AW34" s="42"/>
      <c r="AX34" s="42"/>
      <c r="AY34" s="42"/>
      <c r="AZ34" s="42"/>
      <c r="BA34" s="42"/>
      <c r="BB34" s="34"/>
      <c r="BC34" s="41">
        <f t="shared" si="1"/>
        <v>0.51260144</v>
      </c>
      <c r="BD34" s="42"/>
      <c r="BE34" s="42"/>
      <c r="BF34" s="42"/>
      <c r="BG34" s="42"/>
      <c r="BH34" s="42"/>
      <c r="BI34" s="42"/>
      <c r="BJ34" s="34"/>
      <c r="BK34" s="36" t="s">
        <v>64</v>
      </c>
      <c r="BL34" s="37"/>
      <c r="BM34" s="37"/>
      <c r="BN34" s="37"/>
      <c r="BO34" s="37"/>
      <c r="BP34" s="37"/>
      <c r="BQ34" s="37"/>
      <c r="BR34" s="38"/>
      <c r="BS34" s="36"/>
      <c r="BT34" s="37"/>
      <c r="BU34" s="37"/>
      <c r="BV34" s="37"/>
      <c r="BW34" s="37"/>
      <c r="BX34" s="37"/>
      <c r="BY34" s="37"/>
      <c r="BZ34" s="38"/>
      <c r="CA34" s="36" t="s">
        <v>64</v>
      </c>
      <c r="CB34" s="37"/>
      <c r="CC34" s="37"/>
      <c r="CD34" s="37"/>
      <c r="CE34" s="37"/>
      <c r="CF34" s="37"/>
      <c r="CG34" s="37"/>
      <c r="CH34" s="38"/>
      <c r="CI34" s="36"/>
      <c r="CJ34" s="37"/>
      <c r="CK34" s="37"/>
      <c r="CL34" s="37"/>
      <c r="CM34" s="37"/>
      <c r="CN34" s="37"/>
      <c r="CO34" s="37"/>
      <c r="CP34" s="38"/>
      <c r="CQ34" s="36" t="s">
        <v>64</v>
      </c>
      <c r="CR34" s="37"/>
      <c r="CS34" s="37"/>
      <c r="CT34" s="37"/>
      <c r="CU34" s="37"/>
      <c r="CV34" s="37"/>
      <c r="CW34" s="37"/>
      <c r="CX34" s="38"/>
      <c r="CY34" s="36"/>
      <c r="CZ34" s="37"/>
      <c r="DA34" s="37"/>
      <c r="DB34" s="37"/>
      <c r="DC34" s="37"/>
      <c r="DD34" s="37"/>
      <c r="DE34" s="37"/>
      <c r="DF34" s="38"/>
      <c r="DG34" s="36">
        <v>0.766</v>
      </c>
      <c r="DH34" s="37"/>
      <c r="DI34" s="37"/>
      <c r="DJ34" s="37"/>
      <c r="DK34" s="37"/>
      <c r="DL34" s="37"/>
      <c r="DM34" s="37"/>
      <c r="DN34" s="38"/>
      <c r="DO34" s="41">
        <f>0.434408*1.18</f>
        <v>0.51260144</v>
      </c>
      <c r="DP34" s="42"/>
      <c r="DQ34" s="42"/>
      <c r="DR34" s="42"/>
      <c r="DS34" s="42"/>
      <c r="DT34" s="42"/>
      <c r="DU34" s="42"/>
      <c r="DV34" s="34"/>
      <c r="DW34" s="41">
        <f t="shared" si="0"/>
        <v>0.51260144</v>
      </c>
      <c r="DX34" s="42"/>
      <c r="DY34" s="42"/>
      <c r="DZ34" s="42"/>
      <c r="EA34" s="42"/>
      <c r="EB34" s="42"/>
      <c r="EC34" s="42"/>
      <c r="ED34" s="42"/>
      <c r="EE34" s="34"/>
      <c r="EF34" s="41">
        <f t="shared" si="2"/>
        <v>0.51260144</v>
      </c>
      <c r="EG34" s="42"/>
      <c r="EH34" s="42"/>
      <c r="EI34" s="42"/>
      <c r="EJ34" s="42"/>
      <c r="EK34" s="42"/>
      <c r="EL34" s="42"/>
      <c r="EM34" s="42"/>
      <c r="EN34" s="36"/>
      <c r="EO34" s="37"/>
      <c r="EP34" s="37"/>
      <c r="EQ34" s="37"/>
      <c r="ER34" s="37"/>
      <c r="ES34" s="37"/>
      <c r="ET34" s="37"/>
      <c r="EU34" s="37"/>
      <c r="EV34" s="38"/>
      <c r="EW34" s="36"/>
      <c r="EX34" s="37"/>
      <c r="EY34" s="37"/>
      <c r="EZ34" s="37"/>
      <c r="FA34" s="37"/>
      <c r="FB34" s="37"/>
      <c r="FC34" s="37"/>
      <c r="FD34" s="37"/>
      <c r="FE34" s="38"/>
      <c r="FF34" s="41">
        <f t="shared" si="3"/>
        <v>0.25339856000000005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34"/>
      <c r="FQ34" s="41">
        <f t="shared" si="4"/>
        <v>-0.25339856000000005</v>
      </c>
      <c r="FR34" s="42"/>
      <c r="FS34" s="42"/>
      <c r="FT34" s="42"/>
      <c r="FU34" s="42"/>
      <c r="FV34" s="42"/>
      <c r="FW34" s="42"/>
      <c r="FX34" s="42"/>
      <c r="FY34" s="42"/>
      <c r="FZ34" s="42"/>
      <c r="GA34" s="35">
        <f t="shared" si="5"/>
        <v>-0.33080751958224547</v>
      </c>
      <c r="GB34" s="43"/>
      <c r="GC34" s="43"/>
      <c r="GD34" s="43"/>
      <c r="GE34" s="43"/>
      <c r="GF34" s="43"/>
      <c r="GG34" s="36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8"/>
      <c r="GS34" s="36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8"/>
      <c r="HE34" s="120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2"/>
    </row>
    <row r="35" spans="1:235" s="7" customFormat="1" ht="11.25">
      <c r="A35" s="44" t="s">
        <v>199</v>
      </c>
      <c r="B35" s="45"/>
      <c r="C35" s="45"/>
      <c r="D35" s="45"/>
      <c r="E35" s="46"/>
      <c r="F35" s="47" t="s">
        <v>200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  <c r="AJ35" s="50">
        <v>10.427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41">
        <v>10.427</v>
      </c>
      <c r="AV35" s="42"/>
      <c r="AW35" s="42"/>
      <c r="AX35" s="42"/>
      <c r="AY35" s="42"/>
      <c r="AZ35" s="42"/>
      <c r="BA35" s="42"/>
      <c r="BB35" s="34"/>
      <c r="BC35" s="41">
        <f t="shared" si="1"/>
        <v>9.77792958</v>
      </c>
      <c r="BD35" s="42"/>
      <c r="BE35" s="42"/>
      <c r="BF35" s="42"/>
      <c r="BG35" s="42"/>
      <c r="BH35" s="42"/>
      <c r="BI35" s="42"/>
      <c r="BJ35" s="34"/>
      <c r="BK35" s="36" t="s">
        <v>64</v>
      </c>
      <c r="BL35" s="37"/>
      <c r="BM35" s="37"/>
      <c r="BN35" s="37"/>
      <c r="BO35" s="37"/>
      <c r="BP35" s="37"/>
      <c r="BQ35" s="37"/>
      <c r="BR35" s="38"/>
      <c r="BS35" s="36"/>
      <c r="BT35" s="37"/>
      <c r="BU35" s="37"/>
      <c r="BV35" s="37"/>
      <c r="BW35" s="37"/>
      <c r="BX35" s="37"/>
      <c r="BY35" s="37"/>
      <c r="BZ35" s="38"/>
      <c r="CA35" s="36">
        <v>10.427</v>
      </c>
      <c r="CB35" s="37"/>
      <c r="CC35" s="37"/>
      <c r="CD35" s="37"/>
      <c r="CE35" s="37"/>
      <c r="CF35" s="37"/>
      <c r="CG35" s="37"/>
      <c r="CH35" s="38"/>
      <c r="CI35" s="36"/>
      <c r="CJ35" s="37"/>
      <c r="CK35" s="37"/>
      <c r="CL35" s="37"/>
      <c r="CM35" s="37"/>
      <c r="CN35" s="37"/>
      <c r="CO35" s="37"/>
      <c r="CP35" s="38"/>
      <c r="CQ35" s="36" t="s">
        <v>64</v>
      </c>
      <c r="CR35" s="37"/>
      <c r="CS35" s="37"/>
      <c r="CT35" s="37"/>
      <c r="CU35" s="37"/>
      <c r="CV35" s="37"/>
      <c r="CW35" s="37"/>
      <c r="CX35" s="38"/>
      <c r="CY35" s="36"/>
      <c r="CZ35" s="37"/>
      <c r="DA35" s="37"/>
      <c r="DB35" s="37"/>
      <c r="DC35" s="37"/>
      <c r="DD35" s="37"/>
      <c r="DE35" s="37"/>
      <c r="DF35" s="38"/>
      <c r="DG35" s="36" t="s">
        <v>64</v>
      </c>
      <c r="DH35" s="37"/>
      <c r="DI35" s="37"/>
      <c r="DJ35" s="37"/>
      <c r="DK35" s="37"/>
      <c r="DL35" s="37"/>
      <c r="DM35" s="37"/>
      <c r="DN35" s="38"/>
      <c r="DO35" s="41">
        <f>8.286381*1.18</f>
        <v>9.77792958</v>
      </c>
      <c r="DP35" s="42"/>
      <c r="DQ35" s="42"/>
      <c r="DR35" s="42"/>
      <c r="DS35" s="42"/>
      <c r="DT35" s="42"/>
      <c r="DU35" s="42"/>
      <c r="DV35" s="34"/>
      <c r="DW35" s="41">
        <f t="shared" si="0"/>
        <v>9.77792958</v>
      </c>
      <c r="DX35" s="42"/>
      <c r="DY35" s="42"/>
      <c r="DZ35" s="42"/>
      <c r="EA35" s="42"/>
      <c r="EB35" s="42"/>
      <c r="EC35" s="42"/>
      <c r="ED35" s="42"/>
      <c r="EE35" s="34"/>
      <c r="EF35" s="41">
        <f t="shared" si="2"/>
        <v>9.77792958</v>
      </c>
      <c r="EG35" s="42"/>
      <c r="EH35" s="42"/>
      <c r="EI35" s="42"/>
      <c r="EJ35" s="42"/>
      <c r="EK35" s="42"/>
      <c r="EL35" s="42"/>
      <c r="EM35" s="42"/>
      <c r="EN35" s="36"/>
      <c r="EO35" s="37"/>
      <c r="EP35" s="37"/>
      <c r="EQ35" s="37"/>
      <c r="ER35" s="37"/>
      <c r="ES35" s="37"/>
      <c r="ET35" s="37"/>
      <c r="EU35" s="37"/>
      <c r="EV35" s="38"/>
      <c r="EW35" s="36"/>
      <c r="EX35" s="37"/>
      <c r="EY35" s="37"/>
      <c r="EZ35" s="37"/>
      <c r="FA35" s="37"/>
      <c r="FB35" s="37"/>
      <c r="FC35" s="37"/>
      <c r="FD35" s="37"/>
      <c r="FE35" s="38"/>
      <c r="FF35" s="41">
        <f t="shared" si="3"/>
        <v>0.6490704199999993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34"/>
      <c r="FQ35" s="41">
        <f t="shared" si="4"/>
        <v>-0.6490704199999993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35">
        <f t="shared" si="5"/>
        <v>-0.06224900930277158</v>
      </c>
      <c r="GB35" s="43"/>
      <c r="GC35" s="43"/>
      <c r="GD35" s="43"/>
      <c r="GE35" s="43"/>
      <c r="GF35" s="43"/>
      <c r="GG35" s="36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8"/>
      <c r="GS35" s="36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8"/>
      <c r="HE35" s="120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2"/>
    </row>
    <row r="36" spans="1:235" s="27" customFormat="1" ht="10.5">
      <c r="A36" s="62" t="s">
        <v>187</v>
      </c>
      <c r="B36" s="63"/>
      <c r="C36" s="63"/>
      <c r="D36" s="63"/>
      <c r="E36" s="64"/>
      <c r="F36" s="65" t="s">
        <v>188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68">
        <v>0.938</v>
      </c>
      <c r="AK36" s="69"/>
      <c r="AL36" s="69"/>
      <c r="AM36" s="69"/>
      <c r="AN36" s="69"/>
      <c r="AO36" s="69"/>
      <c r="AP36" s="69"/>
      <c r="AQ36" s="69"/>
      <c r="AR36" s="69"/>
      <c r="AS36" s="69"/>
      <c r="AT36" s="70"/>
      <c r="AU36" s="39">
        <v>0.938</v>
      </c>
      <c r="AV36" s="40"/>
      <c r="AW36" s="40"/>
      <c r="AX36" s="40"/>
      <c r="AY36" s="40"/>
      <c r="AZ36" s="40"/>
      <c r="BA36" s="40"/>
      <c r="BB36" s="59"/>
      <c r="BC36" s="39">
        <f t="shared" si="1"/>
        <v>1.00000044</v>
      </c>
      <c r="BD36" s="40"/>
      <c r="BE36" s="40"/>
      <c r="BF36" s="40"/>
      <c r="BG36" s="40"/>
      <c r="BH36" s="40"/>
      <c r="BI36" s="40"/>
      <c r="BJ36" s="59"/>
      <c r="BK36" s="56" t="s">
        <v>64</v>
      </c>
      <c r="BL36" s="57"/>
      <c r="BM36" s="57"/>
      <c r="BN36" s="57"/>
      <c r="BO36" s="57"/>
      <c r="BP36" s="57"/>
      <c r="BQ36" s="57"/>
      <c r="BR36" s="58"/>
      <c r="BS36" s="56"/>
      <c r="BT36" s="57"/>
      <c r="BU36" s="57"/>
      <c r="BV36" s="57"/>
      <c r="BW36" s="57"/>
      <c r="BX36" s="57"/>
      <c r="BY36" s="57"/>
      <c r="BZ36" s="58"/>
      <c r="CA36" s="56" t="s">
        <v>64</v>
      </c>
      <c r="CB36" s="57"/>
      <c r="CC36" s="57"/>
      <c r="CD36" s="57"/>
      <c r="CE36" s="57"/>
      <c r="CF36" s="57"/>
      <c r="CG36" s="57"/>
      <c r="CH36" s="58"/>
      <c r="CI36" s="56"/>
      <c r="CJ36" s="57"/>
      <c r="CK36" s="57"/>
      <c r="CL36" s="57"/>
      <c r="CM36" s="57"/>
      <c r="CN36" s="57"/>
      <c r="CO36" s="57"/>
      <c r="CP36" s="58"/>
      <c r="CQ36" s="56" t="s">
        <v>64</v>
      </c>
      <c r="CR36" s="57"/>
      <c r="CS36" s="57"/>
      <c r="CT36" s="57"/>
      <c r="CU36" s="57"/>
      <c r="CV36" s="57"/>
      <c r="CW36" s="57"/>
      <c r="CX36" s="58"/>
      <c r="CY36" s="56"/>
      <c r="CZ36" s="57"/>
      <c r="DA36" s="57"/>
      <c r="DB36" s="57"/>
      <c r="DC36" s="57"/>
      <c r="DD36" s="57"/>
      <c r="DE36" s="57"/>
      <c r="DF36" s="58"/>
      <c r="DG36" s="39">
        <v>0.938</v>
      </c>
      <c r="DH36" s="40"/>
      <c r="DI36" s="40"/>
      <c r="DJ36" s="40"/>
      <c r="DK36" s="40"/>
      <c r="DL36" s="40"/>
      <c r="DM36" s="40"/>
      <c r="DN36" s="59"/>
      <c r="DO36" s="39">
        <f>DO37</f>
        <v>1.00000044</v>
      </c>
      <c r="DP36" s="57"/>
      <c r="DQ36" s="57"/>
      <c r="DR36" s="57"/>
      <c r="DS36" s="57"/>
      <c r="DT36" s="57"/>
      <c r="DU36" s="57"/>
      <c r="DV36" s="58"/>
      <c r="DW36" s="39">
        <f t="shared" si="0"/>
        <v>1.00000044</v>
      </c>
      <c r="DX36" s="40"/>
      <c r="DY36" s="40"/>
      <c r="DZ36" s="40"/>
      <c r="EA36" s="40"/>
      <c r="EB36" s="40"/>
      <c r="EC36" s="40"/>
      <c r="ED36" s="40"/>
      <c r="EE36" s="59"/>
      <c r="EF36" s="39">
        <f t="shared" si="2"/>
        <v>1.00000044</v>
      </c>
      <c r="EG36" s="40"/>
      <c r="EH36" s="40"/>
      <c r="EI36" s="40"/>
      <c r="EJ36" s="40"/>
      <c r="EK36" s="40"/>
      <c r="EL36" s="40"/>
      <c r="EM36" s="40"/>
      <c r="EN36" s="56"/>
      <c r="EO36" s="57"/>
      <c r="EP36" s="57"/>
      <c r="EQ36" s="57"/>
      <c r="ER36" s="57"/>
      <c r="ES36" s="57"/>
      <c r="ET36" s="57"/>
      <c r="EU36" s="57"/>
      <c r="EV36" s="58"/>
      <c r="EW36" s="56"/>
      <c r="EX36" s="57"/>
      <c r="EY36" s="57"/>
      <c r="EZ36" s="57"/>
      <c r="FA36" s="57"/>
      <c r="FB36" s="57"/>
      <c r="FC36" s="57"/>
      <c r="FD36" s="57"/>
      <c r="FE36" s="58"/>
      <c r="FF36" s="39">
        <f t="shared" si="3"/>
        <v>-0.062000440000000046</v>
      </c>
      <c r="FG36" s="40"/>
      <c r="FH36" s="40"/>
      <c r="FI36" s="40"/>
      <c r="FJ36" s="40"/>
      <c r="FK36" s="40"/>
      <c r="FL36" s="40"/>
      <c r="FM36" s="40"/>
      <c r="FN36" s="40"/>
      <c r="FO36" s="40"/>
      <c r="FP36" s="59"/>
      <c r="FQ36" s="39">
        <f t="shared" si="4"/>
        <v>0.062000440000000046</v>
      </c>
      <c r="FR36" s="40"/>
      <c r="FS36" s="40"/>
      <c r="FT36" s="40"/>
      <c r="FU36" s="40"/>
      <c r="FV36" s="40"/>
      <c r="FW36" s="40"/>
      <c r="FX36" s="40"/>
      <c r="FY36" s="40"/>
      <c r="FZ36" s="40"/>
      <c r="GA36" s="60">
        <f t="shared" si="5"/>
        <v>0.06609855010660987</v>
      </c>
      <c r="GB36" s="61"/>
      <c r="GC36" s="61"/>
      <c r="GD36" s="61"/>
      <c r="GE36" s="61"/>
      <c r="GF36" s="61"/>
      <c r="GG36" s="56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8"/>
      <c r="GS36" s="56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8"/>
      <c r="HE36" s="120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2"/>
    </row>
    <row r="37" spans="1:235" s="7" customFormat="1" ht="11.25">
      <c r="A37" s="44" t="s">
        <v>50</v>
      </c>
      <c r="B37" s="45"/>
      <c r="C37" s="45"/>
      <c r="D37" s="45"/>
      <c r="E37" s="46"/>
      <c r="F37" s="47" t="s">
        <v>61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50">
        <v>0.938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41">
        <v>0.938</v>
      </c>
      <c r="AV37" s="42"/>
      <c r="AW37" s="42"/>
      <c r="AX37" s="42"/>
      <c r="AY37" s="42"/>
      <c r="AZ37" s="42"/>
      <c r="BA37" s="42"/>
      <c r="BB37" s="34"/>
      <c r="BC37" s="41">
        <f t="shared" si="1"/>
        <v>1.00000044</v>
      </c>
      <c r="BD37" s="42"/>
      <c r="BE37" s="42"/>
      <c r="BF37" s="42"/>
      <c r="BG37" s="42"/>
      <c r="BH37" s="42"/>
      <c r="BI37" s="42"/>
      <c r="BJ37" s="34"/>
      <c r="BK37" s="36" t="s">
        <v>64</v>
      </c>
      <c r="BL37" s="37"/>
      <c r="BM37" s="37"/>
      <c r="BN37" s="37"/>
      <c r="BO37" s="37"/>
      <c r="BP37" s="37"/>
      <c r="BQ37" s="37"/>
      <c r="BR37" s="38"/>
      <c r="BS37" s="36"/>
      <c r="BT37" s="37"/>
      <c r="BU37" s="37"/>
      <c r="BV37" s="37"/>
      <c r="BW37" s="37"/>
      <c r="BX37" s="37"/>
      <c r="BY37" s="37"/>
      <c r="BZ37" s="38"/>
      <c r="CA37" s="36" t="s">
        <v>64</v>
      </c>
      <c r="CB37" s="37"/>
      <c r="CC37" s="37"/>
      <c r="CD37" s="37"/>
      <c r="CE37" s="37"/>
      <c r="CF37" s="37"/>
      <c r="CG37" s="37"/>
      <c r="CH37" s="38"/>
      <c r="CI37" s="36"/>
      <c r="CJ37" s="37"/>
      <c r="CK37" s="37"/>
      <c r="CL37" s="37"/>
      <c r="CM37" s="37"/>
      <c r="CN37" s="37"/>
      <c r="CO37" s="37"/>
      <c r="CP37" s="38"/>
      <c r="CQ37" s="36" t="s">
        <v>64</v>
      </c>
      <c r="CR37" s="37"/>
      <c r="CS37" s="37"/>
      <c r="CT37" s="37"/>
      <c r="CU37" s="37"/>
      <c r="CV37" s="37"/>
      <c r="CW37" s="37"/>
      <c r="CX37" s="38"/>
      <c r="CY37" s="36"/>
      <c r="CZ37" s="37"/>
      <c r="DA37" s="37"/>
      <c r="DB37" s="37"/>
      <c r="DC37" s="37"/>
      <c r="DD37" s="37"/>
      <c r="DE37" s="37"/>
      <c r="DF37" s="38"/>
      <c r="DG37" s="41">
        <v>0.938</v>
      </c>
      <c r="DH37" s="42"/>
      <c r="DI37" s="42"/>
      <c r="DJ37" s="42"/>
      <c r="DK37" s="42"/>
      <c r="DL37" s="42"/>
      <c r="DM37" s="42"/>
      <c r="DN37" s="34"/>
      <c r="DO37" s="41">
        <f>0.847458*1.18</f>
        <v>1.00000044</v>
      </c>
      <c r="DP37" s="42"/>
      <c r="DQ37" s="42"/>
      <c r="DR37" s="42"/>
      <c r="DS37" s="42"/>
      <c r="DT37" s="42"/>
      <c r="DU37" s="42"/>
      <c r="DV37" s="34"/>
      <c r="DW37" s="41">
        <f t="shared" si="0"/>
        <v>1.00000044</v>
      </c>
      <c r="DX37" s="42"/>
      <c r="DY37" s="42"/>
      <c r="DZ37" s="42"/>
      <c r="EA37" s="42"/>
      <c r="EB37" s="42"/>
      <c r="EC37" s="42"/>
      <c r="ED37" s="42"/>
      <c r="EE37" s="34"/>
      <c r="EF37" s="41">
        <f t="shared" si="2"/>
        <v>1.00000044</v>
      </c>
      <c r="EG37" s="42"/>
      <c r="EH37" s="42"/>
      <c r="EI37" s="42"/>
      <c r="EJ37" s="42"/>
      <c r="EK37" s="42"/>
      <c r="EL37" s="42"/>
      <c r="EM37" s="42"/>
      <c r="EN37" s="36"/>
      <c r="EO37" s="37"/>
      <c r="EP37" s="37"/>
      <c r="EQ37" s="37"/>
      <c r="ER37" s="37"/>
      <c r="ES37" s="37"/>
      <c r="ET37" s="37"/>
      <c r="EU37" s="37"/>
      <c r="EV37" s="38"/>
      <c r="EW37" s="36"/>
      <c r="EX37" s="37"/>
      <c r="EY37" s="37"/>
      <c r="EZ37" s="37"/>
      <c r="FA37" s="37"/>
      <c r="FB37" s="37"/>
      <c r="FC37" s="37"/>
      <c r="FD37" s="37"/>
      <c r="FE37" s="38"/>
      <c r="FF37" s="41">
        <f t="shared" si="3"/>
        <v>-0.062000440000000046</v>
      </c>
      <c r="FG37" s="42"/>
      <c r="FH37" s="42"/>
      <c r="FI37" s="42"/>
      <c r="FJ37" s="42"/>
      <c r="FK37" s="42"/>
      <c r="FL37" s="42"/>
      <c r="FM37" s="42"/>
      <c r="FN37" s="42"/>
      <c r="FO37" s="42"/>
      <c r="FP37" s="34"/>
      <c r="FQ37" s="41">
        <f t="shared" si="4"/>
        <v>0.062000440000000046</v>
      </c>
      <c r="FR37" s="42"/>
      <c r="FS37" s="42"/>
      <c r="FT37" s="42"/>
      <c r="FU37" s="42"/>
      <c r="FV37" s="42"/>
      <c r="FW37" s="42"/>
      <c r="FX37" s="42"/>
      <c r="FY37" s="42"/>
      <c r="FZ37" s="42"/>
      <c r="GA37" s="35">
        <f t="shared" si="5"/>
        <v>0.06609855010660987</v>
      </c>
      <c r="GB37" s="43"/>
      <c r="GC37" s="43"/>
      <c r="GD37" s="43"/>
      <c r="GE37" s="43"/>
      <c r="GF37" s="43"/>
      <c r="GG37" s="36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8"/>
      <c r="GS37" s="36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8"/>
      <c r="HE37" s="120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2"/>
    </row>
    <row r="38" spans="1:235" s="27" customFormat="1" ht="10.5">
      <c r="A38" s="62" t="s">
        <v>29</v>
      </c>
      <c r="B38" s="63"/>
      <c r="C38" s="63"/>
      <c r="D38" s="63"/>
      <c r="E38" s="64"/>
      <c r="F38" s="65" t="s">
        <v>31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68">
        <f>9.728+11.981</f>
        <v>21.709</v>
      </c>
      <c r="AK38" s="69"/>
      <c r="AL38" s="69"/>
      <c r="AM38" s="69"/>
      <c r="AN38" s="69"/>
      <c r="AO38" s="69"/>
      <c r="AP38" s="69"/>
      <c r="AQ38" s="69"/>
      <c r="AR38" s="69"/>
      <c r="AS38" s="69"/>
      <c r="AT38" s="70"/>
      <c r="AU38" s="39">
        <v>9.728</v>
      </c>
      <c r="AV38" s="40"/>
      <c r="AW38" s="40"/>
      <c r="AX38" s="40"/>
      <c r="AY38" s="40"/>
      <c r="AZ38" s="40"/>
      <c r="BA38" s="40"/>
      <c r="BB38" s="59"/>
      <c r="BC38" s="39">
        <f t="shared" si="1"/>
        <v>10.5490348</v>
      </c>
      <c r="BD38" s="40"/>
      <c r="BE38" s="40"/>
      <c r="BF38" s="40"/>
      <c r="BG38" s="40"/>
      <c r="BH38" s="40"/>
      <c r="BI38" s="40"/>
      <c r="BJ38" s="59"/>
      <c r="BK38" s="56" t="s">
        <v>64</v>
      </c>
      <c r="BL38" s="57"/>
      <c r="BM38" s="57"/>
      <c r="BN38" s="57"/>
      <c r="BO38" s="57"/>
      <c r="BP38" s="57"/>
      <c r="BQ38" s="57"/>
      <c r="BR38" s="58"/>
      <c r="BS38" s="39">
        <f>BS39</f>
        <v>0.00954856</v>
      </c>
      <c r="BT38" s="57"/>
      <c r="BU38" s="57"/>
      <c r="BV38" s="57"/>
      <c r="BW38" s="57"/>
      <c r="BX38" s="57"/>
      <c r="BY38" s="57"/>
      <c r="BZ38" s="58"/>
      <c r="CA38" s="39">
        <v>2.55</v>
      </c>
      <c r="CB38" s="40"/>
      <c r="CC38" s="40"/>
      <c r="CD38" s="40"/>
      <c r="CE38" s="40"/>
      <c r="CF38" s="40"/>
      <c r="CG38" s="40"/>
      <c r="CH38" s="59"/>
      <c r="CI38" s="39">
        <f>CI39</f>
        <v>1.2043752600000002</v>
      </c>
      <c r="CJ38" s="57"/>
      <c r="CK38" s="57"/>
      <c r="CL38" s="57"/>
      <c r="CM38" s="57"/>
      <c r="CN38" s="57"/>
      <c r="CO38" s="57"/>
      <c r="CP38" s="58"/>
      <c r="CQ38" s="56">
        <v>4.764</v>
      </c>
      <c r="CR38" s="57"/>
      <c r="CS38" s="57"/>
      <c r="CT38" s="57"/>
      <c r="CU38" s="57"/>
      <c r="CV38" s="57"/>
      <c r="CW38" s="57"/>
      <c r="CX38" s="58"/>
      <c r="CY38" s="39">
        <f>CY39</f>
        <v>5.239908</v>
      </c>
      <c r="CZ38" s="57"/>
      <c r="DA38" s="57"/>
      <c r="DB38" s="57"/>
      <c r="DC38" s="57"/>
      <c r="DD38" s="57"/>
      <c r="DE38" s="57"/>
      <c r="DF38" s="58"/>
      <c r="DG38" s="56">
        <v>2.414</v>
      </c>
      <c r="DH38" s="57"/>
      <c r="DI38" s="57"/>
      <c r="DJ38" s="57"/>
      <c r="DK38" s="57"/>
      <c r="DL38" s="57"/>
      <c r="DM38" s="57"/>
      <c r="DN38" s="58"/>
      <c r="DO38" s="39">
        <f>DO39</f>
        <v>4.09520298</v>
      </c>
      <c r="DP38" s="57"/>
      <c r="DQ38" s="57"/>
      <c r="DR38" s="57"/>
      <c r="DS38" s="57"/>
      <c r="DT38" s="57"/>
      <c r="DU38" s="57"/>
      <c r="DV38" s="58"/>
      <c r="DW38" s="39">
        <f t="shared" si="0"/>
        <v>10.5490348</v>
      </c>
      <c r="DX38" s="40"/>
      <c r="DY38" s="40"/>
      <c r="DZ38" s="40"/>
      <c r="EA38" s="40"/>
      <c r="EB38" s="40"/>
      <c r="EC38" s="40"/>
      <c r="ED38" s="40"/>
      <c r="EE38" s="59"/>
      <c r="EF38" s="39">
        <f t="shared" si="2"/>
        <v>4.09520298</v>
      </c>
      <c r="EG38" s="40"/>
      <c r="EH38" s="40"/>
      <c r="EI38" s="40"/>
      <c r="EJ38" s="40"/>
      <c r="EK38" s="40"/>
      <c r="EL38" s="40"/>
      <c r="EM38" s="40"/>
      <c r="EN38" s="56"/>
      <c r="EO38" s="57"/>
      <c r="EP38" s="57"/>
      <c r="EQ38" s="57"/>
      <c r="ER38" s="57"/>
      <c r="ES38" s="57"/>
      <c r="ET38" s="57"/>
      <c r="EU38" s="57"/>
      <c r="EV38" s="58"/>
      <c r="EW38" s="56"/>
      <c r="EX38" s="57"/>
      <c r="EY38" s="57"/>
      <c r="EZ38" s="57"/>
      <c r="FA38" s="57"/>
      <c r="FB38" s="57"/>
      <c r="FC38" s="57"/>
      <c r="FD38" s="57"/>
      <c r="FE38" s="58"/>
      <c r="FF38" s="39">
        <f t="shared" si="3"/>
        <v>-0.8210347999999996</v>
      </c>
      <c r="FG38" s="40"/>
      <c r="FH38" s="40"/>
      <c r="FI38" s="40"/>
      <c r="FJ38" s="40"/>
      <c r="FK38" s="40"/>
      <c r="FL38" s="40"/>
      <c r="FM38" s="40"/>
      <c r="FN38" s="40"/>
      <c r="FO38" s="40"/>
      <c r="FP38" s="59"/>
      <c r="FQ38" s="39">
        <f t="shared" si="4"/>
        <v>0.8210347999999996</v>
      </c>
      <c r="FR38" s="40"/>
      <c r="FS38" s="40"/>
      <c r="FT38" s="40"/>
      <c r="FU38" s="40"/>
      <c r="FV38" s="40"/>
      <c r="FW38" s="40"/>
      <c r="FX38" s="40"/>
      <c r="FY38" s="40"/>
      <c r="FZ38" s="40"/>
      <c r="GA38" s="60">
        <f t="shared" si="5"/>
        <v>0.08439913651315786</v>
      </c>
      <c r="GB38" s="61"/>
      <c r="GC38" s="61"/>
      <c r="GD38" s="61"/>
      <c r="GE38" s="61"/>
      <c r="GF38" s="61"/>
      <c r="GG38" s="56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8"/>
      <c r="GS38" s="56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8"/>
      <c r="HE38" s="120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2"/>
    </row>
    <row r="39" spans="1:235" s="27" customFormat="1" ht="10.5">
      <c r="A39" s="62" t="s">
        <v>48</v>
      </c>
      <c r="B39" s="63"/>
      <c r="C39" s="63"/>
      <c r="D39" s="63"/>
      <c r="E39" s="64"/>
      <c r="F39" s="65" t="s">
        <v>32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  <c r="AJ39" s="68">
        <f>9.728+11.981</f>
        <v>21.709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70"/>
      <c r="AU39" s="39">
        <v>9.728</v>
      </c>
      <c r="AV39" s="40"/>
      <c r="AW39" s="40"/>
      <c r="AX39" s="40"/>
      <c r="AY39" s="40"/>
      <c r="AZ39" s="40"/>
      <c r="BA39" s="40"/>
      <c r="BB39" s="59"/>
      <c r="BC39" s="39">
        <f t="shared" si="1"/>
        <v>10.5490348</v>
      </c>
      <c r="BD39" s="40"/>
      <c r="BE39" s="40"/>
      <c r="BF39" s="40"/>
      <c r="BG39" s="40"/>
      <c r="BH39" s="40"/>
      <c r="BI39" s="40"/>
      <c r="BJ39" s="59"/>
      <c r="BK39" s="56" t="s">
        <v>64</v>
      </c>
      <c r="BL39" s="57"/>
      <c r="BM39" s="57"/>
      <c r="BN39" s="57"/>
      <c r="BO39" s="57"/>
      <c r="BP39" s="57"/>
      <c r="BQ39" s="57"/>
      <c r="BR39" s="58"/>
      <c r="BS39" s="39">
        <f>BS40</f>
        <v>0.00954856</v>
      </c>
      <c r="BT39" s="57"/>
      <c r="BU39" s="57"/>
      <c r="BV39" s="57"/>
      <c r="BW39" s="57"/>
      <c r="BX39" s="57"/>
      <c r="BY39" s="57"/>
      <c r="BZ39" s="58"/>
      <c r="CA39" s="39">
        <v>2.55</v>
      </c>
      <c r="CB39" s="40"/>
      <c r="CC39" s="40"/>
      <c r="CD39" s="40"/>
      <c r="CE39" s="40"/>
      <c r="CF39" s="40"/>
      <c r="CG39" s="40"/>
      <c r="CH39" s="59"/>
      <c r="CI39" s="39">
        <f>CI40</f>
        <v>1.2043752600000002</v>
      </c>
      <c r="CJ39" s="57"/>
      <c r="CK39" s="57"/>
      <c r="CL39" s="57"/>
      <c r="CM39" s="57"/>
      <c r="CN39" s="57"/>
      <c r="CO39" s="57"/>
      <c r="CP39" s="58"/>
      <c r="CQ39" s="56">
        <v>4.764</v>
      </c>
      <c r="CR39" s="57"/>
      <c r="CS39" s="57"/>
      <c r="CT39" s="57"/>
      <c r="CU39" s="57"/>
      <c r="CV39" s="57"/>
      <c r="CW39" s="57"/>
      <c r="CX39" s="58"/>
      <c r="CY39" s="39">
        <f>CY40</f>
        <v>5.239908</v>
      </c>
      <c r="CZ39" s="57"/>
      <c r="DA39" s="57"/>
      <c r="DB39" s="57"/>
      <c r="DC39" s="57"/>
      <c r="DD39" s="57"/>
      <c r="DE39" s="57"/>
      <c r="DF39" s="58"/>
      <c r="DG39" s="56">
        <v>2.414</v>
      </c>
      <c r="DH39" s="57"/>
      <c r="DI39" s="57"/>
      <c r="DJ39" s="57"/>
      <c r="DK39" s="57"/>
      <c r="DL39" s="57"/>
      <c r="DM39" s="57"/>
      <c r="DN39" s="58"/>
      <c r="DO39" s="39">
        <f>DO40</f>
        <v>4.09520298</v>
      </c>
      <c r="DP39" s="57"/>
      <c r="DQ39" s="57"/>
      <c r="DR39" s="57"/>
      <c r="DS39" s="57"/>
      <c r="DT39" s="57"/>
      <c r="DU39" s="57"/>
      <c r="DV39" s="58"/>
      <c r="DW39" s="39">
        <f t="shared" si="0"/>
        <v>10.5490348</v>
      </c>
      <c r="DX39" s="40"/>
      <c r="DY39" s="40"/>
      <c r="DZ39" s="40"/>
      <c r="EA39" s="40"/>
      <c r="EB39" s="40"/>
      <c r="EC39" s="40"/>
      <c r="ED39" s="40"/>
      <c r="EE39" s="59"/>
      <c r="EF39" s="39">
        <f t="shared" si="2"/>
        <v>4.09520298</v>
      </c>
      <c r="EG39" s="40"/>
      <c r="EH39" s="40"/>
      <c r="EI39" s="40"/>
      <c r="EJ39" s="40"/>
      <c r="EK39" s="40"/>
      <c r="EL39" s="40"/>
      <c r="EM39" s="40"/>
      <c r="EN39" s="56"/>
      <c r="EO39" s="57"/>
      <c r="EP39" s="57"/>
      <c r="EQ39" s="57"/>
      <c r="ER39" s="57"/>
      <c r="ES39" s="57"/>
      <c r="ET39" s="57"/>
      <c r="EU39" s="57"/>
      <c r="EV39" s="58"/>
      <c r="EW39" s="56"/>
      <c r="EX39" s="57"/>
      <c r="EY39" s="57"/>
      <c r="EZ39" s="57"/>
      <c r="FA39" s="57"/>
      <c r="FB39" s="57"/>
      <c r="FC39" s="57"/>
      <c r="FD39" s="57"/>
      <c r="FE39" s="58"/>
      <c r="FF39" s="39">
        <f t="shared" si="3"/>
        <v>-0.8210347999999996</v>
      </c>
      <c r="FG39" s="40"/>
      <c r="FH39" s="40"/>
      <c r="FI39" s="40"/>
      <c r="FJ39" s="40"/>
      <c r="FK39" s="40"/>
      <c r="FL39" s="40"/>
      <c r="FM39" s="40"/>
      <c r="FN39" s="40"/>
      <c r="FO39" s="40"/>
      <c r="FP39" s="59"/>
      <c r="FQ39" s="39">
        <f t="shared" si="4"/>
        <v>0.8210347999999996</v>
      </c>
      <c r="FR39" s="40"/>
      <c r="FS39" s="40"/>
      <c r="FT39" s="40"/>
      <c r="FU39" s="40"/>
      <c r="FV39" s="40"/>
      <c r="FW39" s="40"/>
      <c r="FX39" s="40"/>
      <c r="FY39" s="40"/>
      <c r="FZ39" s="40"/>
      <c r="GA39" s="60">
        <f t="shared" si="5"/>
        <v>0.08439913651315786</v>
      </c>
      <c r="GB39" s="61"/>
      <c r="GC39" s="61"/>
      <c r="GD39" s="61"/>
      <c r="GE39" s="61"/>
      <c r="GF39" s="61"/>
      <c r="GG39" s="56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8"/>
      <c r="GS39" s="56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8"/>
      <c r="HE39" s="120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2"/>
    </row>
    <row r="40" spans="1:235" s="7" customFormat="1" ht="11.25">
      <c r="A40" s="44"/>
      <c r="B40" s="45"/>
      <c r="C40" s="45"/>
      <c r="D40" s="45"/>
      <c r="E40" s="46"/>
      <c r="F40" s="47" t="s">
        <v>51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  <c r="AJ40" s="50">
        <f>9.728+11.981</f>
        <v>21.709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41">
        <v>9.728</v>
      </c>
      <c r="AV40" s="42"/>
      <c r="AW40" s="42"/>
      <c r="AX40" s="42"/>
      <c r="AY40" s="42"/>
      <c r="AZ40" s="42"/>
      <c r="BA40" s="42"/>
      <c r="BB40" s="34"/>
      <c r="BC40" s="41">
        <f t="shared" si="1"/>
        <v>10.5490348</v>
      </c>
      <c r="BD40" s="42"/>
      <c r="BE40" s="42"/>
      <c r="BF40" s="42"/>
      <c r="BG40" s="42"/>
      <c r="BH40" s="42"/>
      <c r="BI40" s="42"/>
      <c r="BJ40" s="34"/>
      <c r="BK40" s="36" t="s">
        <v>64</v>
      </c>
      <c r="BL40" s="37"/>
      <c r="BM40" s="37"/>
      <c r="BN40" s="37"/>
      <c r="BO40" s="37"/>
      <c r="BP40" s="37"/>
      <c r="BQ40" s="37"/>
      <c r="BR40" s="38"/>
      <c r="BS40" s="41">
        <f>BS41</f>
        <v>0.00954856</v>
      </c>
      <c r="BT40" s="37"/>
      <c r="BU40" s="37"/>
      <c r="BV40" s="37"/>
      <c r="BW40" s="37"/>
      <c r="BX40" s="37"/>
      <c r="BY40" s="37"/>
      <c r="BZ40" s="38"/>
      <c r="CA40" s="41">
        <v>2.55</v>
      </c>
      <c r="CB40" s="42"/>
      <c r="CC40" s="42"/>
      <c r="CD40" s="42"/>
      <c r="CE40" s="42"/>
      <c r="CF40" s="42"/>
      <c r="CG40" s="42"/>
      <c r="CH40" s="34"/>
      <c r="CI40" s="41">
        <f>CI41</f>
        <v>1.2043752600000002</v>
      </c>
      <c r="CJ40" s="37"/>
      <c r="CK40" s="37"/>
      <c r="CL40" s="37"/>
      <c r="CM40" s="37"/>
      <c r="CN40" s="37"/>
      <c r="CO40" s="37"/>
      <c r="CP40" s="38"/>
      <c r="CQ40" s="36">
        <v>4.764</v>
      </c>
      <c r="CR40" s="37"/>
      <c r="CS40" s="37"/>
      <c r="CT40" s="37"/>
      <c r="CU40" s="37"/>
      <c r="CV40" s="37"/>
      <c r="CW40" s="37"/>
      <c r="CX40" s="38"/>
      <c r="CY40" s="41">
        <f>CY41</f>
        <v>5.239908</v>
      </c>
      <c r="CZ40" s="37"/>
      <c r="DA40" s="37"/>
      <c r="DB40" s="37"/>
      <c r="DC40" s="37"/>
      <c r="DD40" s="37"/>
      <c r="DE40" s="37"/>
      <c r="DF40" s="38"/>
      <c r="DG40" s="36">
        <v>2.414</v>
      </c>
      <c r="DH40" s="37"/>
      <c r="DI40" s="37"/>
      <c r="DJ40" s="37"/>
      <c r="DK40" s="37"/>
      <c r="DL40" s="37"/>
      <c r="DM40" s="37"/>
      <c r="DN40" s="38"/>
      <c r="DO40" s="41">
        <f>DO41</f>
        <v>4.09520298</v>
      </c>
      <c r="DP40" s="37"/>
      <c r="DQ40" s="37"/>
      <c r="DR40" s="37"/>
      <c r="DS40" s="37"/>
      <c r="DT40" s="37"/>
      <c r="DU40" s="37"/>
      <c r="DV40" s="38"/>
      <c r="DW40" s="41">
        <f t="shared" si="0"/>
        <v>10.5490348</v>
      </c>
      <c r="DX40" s="42"/>
      <c r="DY40" s="42"/>
      <c r="DZ40" s="42"/>
      <c r="EA40" s="42"/>
      <c r="EB40" s="42"/>
      <c r="EC40" s="42"/>
      <c r="ED40" s="42"/>
      <c r="EE40" s="34"/>
      <c r="EF40" s="41">
        <f t="shared" si="2"/>
        <v>4.09520298</v>
      </c>
      <c r="EG40" s="42"/>
      <c r="EH40" s="42"/>
      <c r="EI40" s="42"/>
      <c r="EJ40" s="42"/>
      <c r="EK40" s="42"/>
      <c r="EL40" s="42"/>
      <c r="EM40" s="42"/>
      <c r="EN40" s="36"/>
      <c r="EO40" s="37"/>
      <c r="EP40" s="37"/>
      <c r="EQ40" s="37"/>
      <c r="ER40" s="37"/>
      <c r="ES40" s="37"/>
      <c r="ET40" s="37"/>
      <c r="EU40" s="37"/>
      <c r="EV40" s="38"/>
      <c r="EW40" s="36"/>
      <c r="EX40" s="37"/>
      <c r="EY40" s="37"/>
      <c r="EZ40" s="37"/>
      <c r="FA40" s="37"/>
      <c r="FB40" s="37"/>
      <c r="FC40" s="37"/>
      <c r="FD40" s="37"/>
      <c r="FE40" s="38"/>
      <c r="FF40" s="41">
        <f t="shared" si="3"/>
        <v>-0.8210347999999996</v>
      </c>
      <c r="FG40" s="42"/>
      <c r="FH40" s="42"/>
      <c r="FI40" s="42"/>
      <c r="FJ40" s="42"/>
      <c r="FK40" s="42"/>
      <c r="FL40" s="42"/>
      <c r="FM40" s="42"/>
      <c r="FN40" s="42"/>
      <c r="FO40" s="42"/>
      <c r="FP40" s="34"/>
      <c r="FQ40" s="41">
        <f t="shared" si="4"/>
        <v>0.8210347999999996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35">
        <f t="shared" si="5"/>
        <v>0.08439913651315786</v>
      </c>
      <c r="GB40" s="43"/>
      <c r="GC40" s="43"/>
      <c r="GD40" s="43"/>
      <c r="GE40" s="43"/>
      <c r="GF40" s="43"/>
      <c r="GG40" s="36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8"/>
      <c r="GS40" s="36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8"/>
      <c r="HE40" s="120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2"/>
    </row>
    <row r="41" spans="1:235" s="7" customFormat="1" ht="11.25">
      <c r="A41" s="44"/>
      <c r="B41" s="45"/>
      <c r="C41" s="45"/>
      <c r="D41" s="45"/>
      <c r="E41" s="46"/>
      <c r="F41" s="47" t="s">
        <v>201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  <c r="AJ41" s="50">
        <f>9.728+11.981</f>
        <v>21.709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2"/>
      <c r="AU41" s="41">
        <v>9.728</v>
      </c>
      <c r="AV41" s="42"/>
      <c r="AW41" s="42"/>
      <c r="AX41" s="42"/>
      <c r="AY41" s="42"/>
      <c r="AZ41" s="42"/>
      <c r="BA41" s="42"/>
      <c r="BB41" s="34"/>
      <c r="BC41" s="41">
        <f t="shared" si="1"/>
        <v>10.5490348</v>
      </c>
      <c r="BD41" s="42"/>
      <c r="BE41" s="42"/>
      <c r="BF41" s="42"/>
      <c r="BG41" s="42"/>
      <c r="BH41" s="42"/>
      <c r="BI41" s="42"/>
      <c r="BJ41" s="34"/>
      <c r="BK41" s="36" t="s">
        <v>64</v>
      </c>
      <c r="BL41" s="37"/>
      <c r="BM41" s="37"/>
      <c r="BN41" s="37"/>
      <c r="BO41" s="37"/>
      <c r="BP41" s="37"/>
      <c r="BQ41" s="37"/>
      <c r="BR41" s="38"/>
      <c r="BS41" s="41">
        <f>BS43</f>
        <v>0.00954856</v>
      </c>
      <c r="BT41" s="37"/>
      <c r="BU41" s="37"/>
      <c r="BV41" s="37"/>
      <c r="BW41" s="37"/>
      <c r="BX41" s="37"/>
      <c r="BY41" s="37"/>
      <c r="BZ41" s="38"/>
      <c r="CA41" s="41">
        <v>2.55</v>
      </c>
      <c r="CB41" s="42"/>
      <c r="CC41" s="42"/>
      <c r="CD41" s="42"/>
      <c r="CE41" s="42"/>
      <c r="CF41" s="42"/>
      <c r="CG41" s="42"/>
      <c r="CH41" s="34"/>
      <c r="CI41" s="41">
        <f>CI43</f>
        <v>1.2043752600000002</v>
      </c>
      <c r="CJ41" s="37"/>
      <c r="CK41" s="37"/>
      <c r="CL41" s="37"/>
      <c r="CM41" s="37"/>
      <c r="CN41" s="37"/>
      <c r="CO41" s="37"/>
      <c r="CP41" s="38"/>
      <c r="CQ41" s="36">
        <v>4.764</v>
      </c>
      <c r="CR41" s="37"/>
      <c r="CS41" s="37"/>
      <c r="CT41" s="37"/>
      <c r="CU41" s="37"/>
      <c r="CV41" s="37"/>
      <c r="CW41" s="37"/>
      <c r="CX41" s="38"/>
      <c r="CY41" s="41">
        <f>CY42+CY43+CY44+CY45</f>
        <v>5.239908</v>
      </c>
      <c r="CZ41" s="37"/>
      <c r="DA41" s="37"/>
      <c r="DB41" s="37"/>
      <c r="DC41" s="37"/>
      <c r="DD41" s="37"/>
      <c r="DE41" s="37"/>
      <c r="DF41" s="38"/>
      <c r="DG41" s="36">
        <v>2.414</v>
      </c>
      <c r="DH41" s="37"/>
      <c r="DI41" s="37"/>
      <c r="DJ41" s="37"/>
      <c r="DK41" s="37"/>
      <c r="DL41" s="37"/>
      <c r="DM41" s="37"/>
      <c r="DN41" s="38"/>
      <c r="DO41" s="41">
        <f>DO42+DO45+DO46</f>
        <v>4.09520298</v>
      </c>
      <c r="DP41" s="37"/>
      <c r="DQ41" s="37"/>
      <c r="DR41" s="37"/>
      <c r="DS41" s="37"/>
      <c r="DT41" s="37"/>
      <c r="DU41" s="37"/>
      <c r="DV41" s="38"/>
      <c r="DW41" s="41">
        <f t="shared" si="0"/>
        <v>10.5490348</v>
      </c>
      <c r="DX41" s="42"/>
      <c r="DY41" s="42"/>
      <c r="DZ41" s="42"/>
      <c r="EA41" s="42"/>
      <c r="EB41" s="42"/>
      <c r="EC41" s="42"/>
      <c r="ED41" s="42"/>
      <c r="EE41" s="34"/>
      <c r="EF41" s="41">
        <f t="shared" si="2"/>
        <v>4.09520298</v>
      </c>
      <c r="EG41" s="42"/>
      <c r="EH41" s="42"/>
      <c r="EI41" s="42"/>
      <c r="EJ41" s="42"/>
      <c r="EK41" s="42"/>
      <c r="EL41" s="42"/>
      <c r="EM41" s="42"/>
      <c r="EN41" s="36"/>
      <c r="EO41" s="37"/>
      <c r="EP41" s="37"/>
      <c r="EQ41" s="37"/>
      <c r="ER41" s="37"/>
      <c r="ES41" s="37"/>
      <c r="ET41" s="37"/>
      <c r="EU41" s="37"/>
      <c r="EV41" s="38"/>
      <c r="EW41" s="36"/>
      <c r="EX41" s="37"/>
      <c r="EY41" s="37"/>
      <c r="EZ41" s="37"/>
      <c r="FA41" s="37"/>
      <c r="FB41" s="37"/>
      <c r="FC41" s="37"/>
      <c r="FD41" s="37"/>
      <c r="FE41" s="38"/>
      <c r="FF41" s="41">
        <f t="shared" si="3"/>
        <v>-0.8210347999999996</v>
      </c>
      <c r="FG41" s="42"/>
      <c r="FH41" s="42"/>
      <c r="FI41" s="42"/>
      <c r="FJ41" s="42"/>
      <c r="FK41" s="42"/>
      <c r="FL41" s="42"/>
      <c r="FM41" s="42"/>
      <c r="FN41" s="42"/>
      <c r="FO41" s="42"/>
      <c r="FP41" s="34"/>
      <c r="FQ41" s="41">
        <f t="shared" si="4"/>
        <v>0.8210347999999996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35">
        <f t="shared" si="5"/>
        <v>0.08439913651315786</v>
      </c>
      <c r="GB41" s="43"/>
      <c r="GC41" s="43"/>
      <c r="GD41" s="43"/>
      <c r="GE41" s="43"/>
      <c r="GF41" s="43"/>
      <c r="GG41" s="36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8"/>
      <c r="GS41" s="36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8"/>
      <c r="HE41" s="120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2"/>
    </row>
    <row r="42" spans="1:235" s="7" customFormat="1" ht="11.25">
      <c r="A42" s="44" t="s">
        <v>50</v>
      </c>
      <c r="B42" s="45"/>
      <c r="C42" s="45"/>
      <c r="D42" s="45"/>
      <c r="E42" s="46"/>
      <c r="F42" s="47" t="s">
        <v>202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50">
        <v>2.414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2"/>
      <c r="AU42" s="41">
        <v>2.414</v>
      </c>
      <c r="AV42" s="42"/>
      <c r="AW42" s="42"/>
      <c r="AX42" s="42"/>
      <c r="AY42" s="42"/>
      <c r="AZ42" s="42"/>
      <c r="BA42" s="42"/>
      <c r="BB42" s="34"/>
      <c r="BC42" s="41">
        <f t="shared" si="1"/>
        <v>3.9121377799999997</v>
      </c>
      <c r="BD42" s="42"/>
      <c r="BE42" s="42"/>
      <c r="BF42" s="42"/>
      <c r="BG42" s="42"/>
      <c r="BH42" s="42"/>
      <c r="BI42" s="42"/>
      <c r="BJ42" s="34"/>
      <c r="BK42" s="36" t="s">
        <v>64</v>
      </c>
      <c r="BL42" s="37"/>
      <c r="BM42" s="37"/>
      <c r="BN42" s="37"/>
      <c r="BO42" s="37"/>
      <c r="BP42" s="37"/>
      <c r="BQ42" s="37"/>
      <c r="BR42" s="38"/>
      <c r="BS42" s="36"/>
      <c r="BT42" s="37"/>
      <c r="BU42" s="37"/>
      <c r="BV42" s="37"/>
      <c r="BW42" s="37"/>
      <c r="BX42" s="37"/>
      <c r="BY42" s="37"/>
      <c r="BZ42" s="38"/>
      <c r="CA42" s="41" t="s">
        <v>64</v>
      </c>
      <c r="CB42" s="42"/>
      <c r="CC42" s="42"/>
      <c r="CD42" s="42"/>
      <c r="CE42" s="42"/>
      <c r="CF42" s="42"/>
      <c r="CG42" s="42"/>
      <c r="CH42" s="34"/>
      <c r="CI42" s="36"/>
      <c r="CJ42" s="37"/>
      <c r="CK42" s="37"/>
      <c r="CL42" s="37"/>
      <c r="CM42" s="37"/>
      <c r="CN42" s="37"/>
      <c r="CO42" s="37"/>
      <c r="CP42" s="38"/>
      <c r="CQ42" s="36" t="s">
        <v>64</v>
      </c>
      <c r="CR42" s="37"/>
      <c r="CS42" s="37"/>
      <c r="CT42" s="37"/>
      <c r="CU42" s="37"/>
      <c r="CV42" s="37"/>
      <c r="CW42" s="37"/>
      <c r="CX42" s="38"/>
      <c r="CY42" s="41">
        <f>(1.362385+0.328263+0.465693)*1.18</f>
        <v>2.54448238</v>
      </c>
      <c r="CZ42" s="42"/>
      <c r="DA42" s="42"/>
      <c r="DB42" s="42"/>
      <c r="DC42" s="42"/>
      <c r="DD42" s="42"/>
      <c r="DE42" s="42"/>
      <c r="DF42" s="34"/>
      <c r="DG42" s="36">
        <v>2.414</v>
      </c>
      <c r="DH42" s="37"/>
      <c r="DI42" s="37"/>
      <c r="DJ42" s="37"/>
      <c r="DK42" s="37"/>
      <c r="DL42" s="37"/>
      <c r="DM42" s="37"/>
      <c r="DN42" s="38"/>
      <c r="DO42" s="41">
        <f>(0.963482+0.00043+0.191723+0.003395)*1.18</f>
        <v>1.3676553999999999</v>
      </c>
      <c r="DP42" s="42"/>
      <c r="DQ42" s="42"/>
      <c r="DR42" s="42"/>
      <c r="DS42" s="42"/>
      <c r="DT42" s="42"/>
      <c r="DU42" s="42"/>
      <c r="DV42" s="34"/>
      <c r="DW42" s="41">
        <f t="shared" si="0"/>
        <v>3.9121377799999997</v>
      </c>
      <c r="DX42" s="42"/>
      <c r="DY42" s="42"/>
      <c r="DZ42" s="42"/>
      <c r="EA42" s="42"/>
      <c r="EB42" s="42"/>
      <c r="EC42" s="42"/>
      <c r="ED42" s="42"/>
      <c r="EE42" s="34"/>
      <c r="EF42" s="41">
        <f t="shared" si="2"/>
        <v>1.3676553999999999</v>
      </c>
      <c r="EG42" s="42"/>
      <c r="EH42" s="42"/>
      <c r="EI42" s="42"/>
      <c r="EJ42" s="42"/>
      <c r="EK42" s="42"/>
      <c r="EL42" s="42"/>
      <c r="EM42" s="42"/>
      <c r="EN42" s="36"/>
      <c r="EO42" s="37"/>
      <c r="EP42" s="37"/>
      <c r="EQ42" s="37"/>
      <c r="ER42" s="37"/>
      <c r="ES42" s="37"/>
      <c r="ET42" s="37"/>
      <c r="EU42" s="37"/>
      <c r="EV42" s="38"/>
      <c r="EW42" s="36"/>
      <c r="EX42" s="37"/>
      <c r="EY42" s="37"/>
      <c r="EZ42" s="37"/>
      <c r="FA42" s="37"/>
      <c r="FB42" s="37"/>
      <c r="FC42" s="37"/>
      <c r="FD42" s="37"/>
      <c r="FE42" s="38"/>
      <c r="FF42" s="41">
        <f t="shared" si="3"/>
        <v>-1.4981377799999995</v>
      </c>
      <c r="FG42" s="42"/>
      <c r="FH42" s="42"/>
      <c r="FI42" s="42"/>
      <c r="FJ42" s="42"/>
      <c r="FK42" s="42"/>
      <c r="FL42" s="42"/>
      <c r="FM42" s="42"/>
      <c r="FN42" s="42"/>
      <c r="FO42" s="42"/>
      <c r="FP42" s="34"/>
      <c r="FQ42" s="41">
        <f t="shared" si="4"/>
        <v>1.4981377799999995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35">
        <f t="shared" si="5"/>
        <v>0.6206038856669426</v>
      </c>
      <c r="GB42" s="43"/>
      <c r="GC42" s="43"/>
      <c r="GD42" s="43"/>
      <c r="GE42" s="43"/>
      <c r="GF42" s="43"/>
      <c r="GG42" s="36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8"/>
      <c r="GS42" s="36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8"/>
      <c r="HE42" s="120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2"/>
    </row>
    <row r="43" spans="1:235" s="7" customFormat="1" ht="11.25">
      <c r="A43" s="44" t="s">
        <v>52</v>
      </c>
      <c r="B43" s="45"/>
      <c r="C43" s="45"/>
      <c r="D43" s="45"/>
      <c r="E43" s="46"/>
      <c r="F43" s="47" t="s">
        <v>203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50">
        <v>2.55</v>
      </c>
      <c r="AK43" s="51"/>
      <c r="AL43" s="51"/>
      <c r="AM43" s="51"/>
      <c r="AN43" s="51"/>
      <c r="AO43" s="51"/>
      <c r="AP43" s="51"/>
      <c r="AQ43" s="51"/>
      <c r="AR43" s="51"/>
      <c r="AS43" s="51"/>
      <c r="AT43" s="52"/>
      <c r="AU43" s="41">
        <v>2.55</v>
      </c>
      <c r="AV43" s="42"/>
      <c r="AW43" s="42"/>
      <c r="AX43" s="42"/>
      <c r="AY43" s="42"/>
      <c r="AZ43" s="42"/>
      <c r="BA43" s="42"/>
      <c r="BB43" s="34"/>
      <c r="BC43" s="41">
        <f t="shared" si="1"/>
        <v>1.5598738600000002</v>
      </c>
      <c r="BD43" s="42"/>
      <c r="BE43" s="42"/>
      <c r="BF43" s="42"/>
      <c r="BG43" s="42"/>
      <c r="BH43" s="42"/>
      <c r="BI43" s="42"/>
      <c r="BJ43" s="34"/>
      <c r="BK43" s="36" t="s">
        <v>64</v>
      </c>
      <c r="BL43" s="37"/>
      <c r="BM43" s="37"/>
      <c r="BN43" s="37"/>
      <c r="BO43" s="37"/>
      <c r="BP43" s="37"/>
      <c r="BQ43" s="37"/>
      <c r="BR43" s="38"/>
      <c r="BS43" s="41">
        <f>0.008092*1.18</f>
        <v>0.00954856</v>
      </c>
      <c r="BT43" s="42"/>
      <c r="BU43" s="42"/>
      <c r="BV43" s="42"/>
      <c r="BW43" s="42"/>
      <c r="BX43" s="42"/>
      <c r="BY43" s="42"/>
      <c r="BZ43" s="34"/>
      <c r="CA43" s="41">
        <v>2.55</v>
      </c>
      <c r="CB43" s="42"/>
      <c r="CC43" s="42"/>
      <c r="CD43" s="42"/>
      <c r="CE43" s="42"/>
      <c r="CF43" s="42"/>
      <c r="CG43" s="42"/>
      <c r="CH43" s="34"/>
      <c r="CI43" s="41">
        <f>(0.242971+0.568724+0.208962)*1.18</f>
        <v>1.2043752600000002</v>
      </c>
      <c r="CJ43" s="42"/>
      <c r="CK43" s="42"/>
      <c r="CL43" s="42"/>
      <c r="CM43" s="42"/>
      <c r="CN43" s="42"/>
      <c r="CO43" s="42"/>
      <c r="CP43" s="34"/>
      <c r="CQ43" s="36" t="s">
        <v>64</v>
      </c>
      <c r="CR43" s="37"/>
      <c r="CS43" s="37"/>
      <c r="CT43" s="37"/>
      <c r="CU43" s="37"/>
      <c r="CV43" s="37"/>
      <c r="CW43" s="37"/>
      <c r="CX43" s="38"/>
      <c r="CY43" s="41">
        <f>(0.100416+0.192762)*1.18</f>
        <v>0.34595003999999996</v>
      </c>
      <c r="CZ43" s="42"/>
      <c r="DA43" s="42"/>
      <c r="DB43" s="42"/>
      <c r="DC43" s="42"/>
      <c r="DD43" s="42"/>
      <c r="DE43" s="42"/>
      <c r="DF43" s="34"/>
      <c r="DG43" s="36" t="s">
        <v>64</v>
      </c>
      <c r="DH43" s="37"/>
      <c r="DI43" s="37"/>
      <c r="DJ43" s="37"/>
      <c r="DK43" s="37"/>
      <c r="DL43" s="37"/>
      <c r="DM43" s="37"/>
      <c r="DN43" s="38"/>
      <c r="DO43" s="53"/>
      <c r="DP43" s="54"/>
      <c r="DQ43" s="54"/>
      <c r="DR43" s="54"/>
      <c r="DS43" s="54"/>
      <c r="DT43" s="54"/>
      <c r="DU43" s="54"/>
      <c r="DV43" s="55"/>
      <c r="DW43" s="41">
        <f t="shared" si="0"/>
        <v>1.5598738600000002</v>
      </c>
      <c r="DX43" s="42"/>
      <c r="DY43" s="42"/>
      <c r="DZ43" s="42"/>
      <c r="EA43" s="42"/>
      <c r="EB43" s="42"/>
      <c r="EC43" s="42"/>
      <c r="ED43" s="42"/>
      <c r="EE43" s="34"/>
      <c r="EF43" s="41">
        <f t="shared" si="2"/>
        <v>0</v>
      </c>
      <c r="EG43" s="42"/>
      <c r="EH43" s="42"/>
      <c r="EI43" s="42"/>
      <c r="EJ43" s="42"/>
      <c r="EK43" s="42"/>
      <c r="EL43" s="42"/>
      <c r="EM43" s="42"/>
      <c r="EN43" s="36"/>
      <c r="EO43" s="37"/>
      <c r="EP43" s="37"/>
      <c r="EQ43" s="37"/>
      <c r="ER43" s="37"/>
      <c r="ES43" s="37"/>
      <c r="ET43" s="37"/>
      <c r="EU43" s="37"/>
      <c r="EV43" s="38"/>
      <c r="EW43" s="36"/>
      <c r="EX43" s="37"/>
      <c r="EY43" s="37"/>
      <c r="EZ43" s="37"/>
      <c r="FA43" s="37"/>
      <c r="FB43" s="37"/>
      <c r="FC43" s="37"/>
      <c r="FD43" s="37"/>
      <c r="FE43" s="38"/>
      <c r="FF43" s="41">
        <f t="shared" si="3"/>
        <v>0.9901261399999997</v>
      </c>
      <c r="FG43" s="42"/>
      <c r="FH43" s="42"/>
      <c r="FI43" s="42"/>
      <c r="FJ43" s="42"/>
      <c r="FK43" s="42"/>
      <c r="FL43" s="42"/>
      <c r="FM43" s="42"/>
      <c r="FN43" s="42"/>
      <c r="FO43" s="42"/>
      <c r="FP43" s="34"/>
      <c r="FQ43" s="41">
        <f t="shared" si="4"/>
        <v>-0.9901261399999997</v>
      </c>
      <c r="FR43" s="42"/>
      <c r="FS43" s="42"/>
      <c r="FT43" s="42"/>
      <c r="FU43" s="42"/>
      <c r="FV43" s="42"/>
      <c r="FW43" s="42"/>
      <c r="FX43" s="42"/>
      <c r="FY43" s="42"/>
      <c r="FZ43" s="42"/>
      <c r="GA43" s="35">
        <f t="shared" si="5"/>
        <v>-0.3882847607843136</v>
      </c>
      <c r="GB43" s="43"/>
      <c r="GC43" s="43"/>
      <c r="GD43" s="43"/>
      <c r="GE43" s="43"/>
      <c r="GF43" s="43"/>
      <c r="GG43" s="36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8"/>
      <c r="GS43" s="36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8"/>
      <c r="HE43" s="120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2"/>
    </row>
    <row r="44" spans="1:235" s="7" customFormat="1" ht="21.75" customHeight="1">
      <c r="A44" s="44" t="s">
        <v>57</v>
      </c>
      <c r="B44" s="45"/>
      <c r="C44" s="45"/>
      <c r="D44" s="45"/>
      <c r="E44" s="46"/>
      <c r="F44" s="47" t="s">
        <v>204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50">
        <v>1.369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41">
        <v>1.369</v>
      </c>
      <c r="AV44" s="42"/>
      <c r="AW44" s="42"/>
      <c r="AX44" s="42"/>
      <c r="AY44" s="42"/>
      <c r="AZ44" s="42"/>
      <c r="BA44" s="42"/>
      <c r="BB44" s="34"/>
      <c r="BC44" s="41">
        <f t="shared" si="1"/>
        <v>1.7854568199999998</v>
      </c>
      <c r="BD44" s="42"/>
      <c r="BE44" s="42"/>
      <c r="BF44" s="42"/>
      <c r="BG44" s="42"/>
      <c r="BH44" s="42"/>
      <c r="BI44" s="42"/>
      <c r="BJ44" s="34"/>
      <c r="BK44" s="36" t="s">
        <v>64</v>
      </c>
      <c r="BL44" s="37"/>
      <c r="BM44" s="37"/>
      <c r="BN44" s="37"/>
      <c r="BO44" s="37"/>
      <c r="BP44" s="37"/>
      <c r="BQ44" s="37"/>
      <c r="BR44" s="38"/>
      <c r="BS44" s="36"/>
      <c r="BT44" s="37"/>
      <c r="BU44" s="37"/>
      <c r="BV44" s="37"/>
      <c r="BW44" s="37"/>
      <c r="BX44" s="37"/>
      <c r="BY44" s="37"/>
      <c r="BZ44" s="38"/>
      <c r="CA44" s="36" t="s">
        <v>64</v>
      </c>
      <c r="CB44" s="37"/>
      <c r="CC44" s="37"/>
      <c r="CD44" s="37"/>
      <c r="CE44" s="37"/>
      <c r="CF44" s="37"/>
      <c r="CG44" s="37"/>
      <c r="CH44" s="38"/>
      <c r="CI44" s="36"/>
      <c r="CJ44" s="37"/>
      <c r="CK44" s="37"/>
      <c r="CL44" s="37"/>
      <c r="CM44" s="37"/>
      <c r="CN44" s="37"/>
      <c r="CO44" s="37"/>
      <c r="CP44" s="38"/>
      <c r="CQ44" s="36">
        <v>1.369</v>
      </c>
      <c r="CR44" s="37"/>
      <c r="CS44" s="37"/>
      <c r="CT44" s="37"/>
      <c r="CU44" s="37"/>
      <c r="CV44" s="37"/>
      <c r="CW44" s="37"/>
      <c r="CX44" s="38"/>
      <c r="CY44" s="41">
        <f>1.513099*1.18</f>
        <v>1.7854568199999998</v>
      </c>
      <c r="CZ44" s="42"/>
      <c r="DA44" s="42"/>
      <c r="DB44" s="42"/>
      <c r="DC44" s="42"/>
      <c r="DD44" s="42"/>
      <c r="DE44" s="42"/>
      <c r="DF44" s="34"/>
      <c r="DG44" s="36" t="s">
        <v>64</v>
      </c>
      <c r="DH44" s="37"/>
      <c r="DI44" s="37"/>
      <c r="DJ44" s="37"/>
      <c r="DK44" s="37"/>
      <c r="DL44" s="37"/>
      <c r="DM44" s="37"/>
      <c r="DN44" s="38"/>
      <c r="DO44" s="36"/>
      <c r="DP44" s="37"/>
      <c r="DQ44" s="37"/>
      <c r="DR44" s="37"/>
      <c r="DS44" s="37"/>
      <c r="DT44" s="37"/>
      <c r="DU44" s="37"/>
      <c r="DV44" s="38"/>
      <c r="DW44" s="41">
        <f t="shared" si="0"/>
        <v>1.7854568199999998</v>
      </c>
      <c r="DX44" s="42"/>
      <c r="DY44" s="42"/>
      <c r="DZ44" s="42"/>
      <c r="EA44" s="42"/>
      <c r="EB44" s="42"/>
      <c r="EC44" s="42"/>
      <c r="ED44" s="42"/>
      <c r="EE44" s="34"/>
      <c r="EF44" s="41">
        <f t="shared" si="2"/>
        <v>0</v>
      </c>
      <c r="EG44" s="42"/>
      <c r="EH44" s="42"/>
      <c r="EI44" s="42"/>
      <c r="EJ44" s="42"/>
      <c r="EK44" s="42"/>
      <c r="EL44" s="42"/>
      <c r="EM44" s="42"/>
      <c r="EN44" s="36"/>
      <c r="EO44" s="37"/>
      <c r="EP44" s="37"/>
      <c r="EQ44" s="37"/>
      <c r="ER44" s="37"/>
      <c r="ES44" s="37"/>
      <c r="ET44" s="37"/>
      <c r="EU44" s="37"/>
      <c r="EV44" s="38"/>
      <c r="EW44" s="36"/>
      <c r="EX44" s="37"/>
      <c r="EY44" s="37"/>
      <c r="EZ44" s="37"/>
      <c r="FA44" s="37"/>
      <c r="FB44" s="37"/>
      <c r="FC44" s="37"/>
      <c r="FD44" s="37"/>
      <c r="FE44" s="38"/>
      <c r="FF44" s="41">
        <f t="shared" si="3"/>
        <v>-0.41645681999999984</v>
      </c>
      <c r="FG44" s="42"/>
      <c r="FH44" s="42"/>
      <c r="FI44" s="42"/>
      <c r="FJ44" s="42"/>
      <c r="FK44" s="42"/>
      <c r="FL44" s="42"/>
      <c r="FM44" s="42"/>
      <c r="FN44" s="42"/>
      <c r="FO44" s="42"/>
      <c r="FP44" s="34"/>
      <c r="FQ44" s="41">
        <f t="shared" si="4"/>
        <v>0.41645681999999984</v>
      </c>
      <c r="FR44" s="42"/>
      <c r="FS44" s="42"/>
      <c r="FT44" s="42"/>
      <c r="FU44" s="42"/>
      <c r="FV44" s="42"/>
      <c r="FW44" s="42"/>
      <c r="FX44" s="42"/>
      <c r="FY44" s="42"/>
      <c r="FZ44" s="42"/>
      <c r="GA44" s="35">
        <f t="shared" si="5"/>
        <v>0.3042051278305331</v>
      </c>
      <c r="GB44" s="43"/>
      <c r="GC44" s="43"/>
      <c r="GD44" s="43"/>
      <c r="GE44" s="43"/>
      <c r="GF44" s="43"/>
      <c r="GG44" s="36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8"/>
      <c r="GS44" s="36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8"/>
      <c r="HE44" s="120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2"/>
    </row>
    <row r="45" spans="1:235" s="7" customFormat="1" ht="11.25">
      <c r="A45" s="44" t="s">
        <v>62</v>
      </c>
      <c r="B45" s="45"/>
      <c r="C45" s="45"/>
      <c r="D45" s="45"/>
      <c r="E45" s="46"/>
      <c r="F45" s="47" t="s">
        <v>205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9"/>
      <c r="AJ45" s="50">
        <v>2.79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2"/>
      <c r="AU45" s="41">
        <v>2.79</v>
      </c>
      <c r="AV45" s="42"/>
      <c r="AW45" s="42"/>
      <c r="AX45" s="42"/>
      <c r="AY45" s="42"/>
      <c r="AZ45" s="42"/>
      <c r="BA45" s="42"/>
      <c r="BB45" s="34"/>
      <c r="BC45" s="41">
        <f t="shared" si="1"/>
        <v>2.57689226</v>
      </c>
      <c r="BD45" s="42"/>
      <c r="BE45" s="42"/>
      <c r="BF45" s="42"/>
      <c r="BG45" s="42"/>
      <c r="BH45" s="42"/>
      <c r="BI45" s="42"/>
      <c r="BJ45" s="34"/>
      <c r="BK45" s="36" t="s">
        <v>64</v>
      </c>
      <c r="BL45" s="37"/>
      <c r="BM45" s="37"/>
      <c r="BN45" s="37"/>
      <c r="BO45" s="37"/>
      <c r="BP45" s="37"/>
      <c r="BQ45" s="37"/>
      <c r="BR45" s="38"/>
      <c r="BS45" s="36"/>
      <c r="BT45" s="37"/>
      <c r="BU45" s="37"/>
      <c r="BV45" s="37"/>
      <c r="BW45" s="37"/>
      <c r="BX45" s="37"/>
      <c r="BY45" s="37"/>
      <c r="BZ45" s="38"/>
      <c r="CA45" s="36" t="s">
        <v>64</v>
      </c>
      <c r="CB45" s="37"/>
      <c r="CC45" s="37"/>
      <c r="CD45" s="37"/>
      <c r="CE45" s="37"/>
      <c r="CF45" s="37"/>
      <c r="CG45" s="37"/>
      <c r="CH45" s="38"/>
      <c r="CI45" s="36"/>
      <c r="CJ45" s="37"/>
      <c r="CK45" s="37"/>
      <c r="CL45" s="37"/>
      <c r="CM45" s="37"/>
      <c r="CN45" s="37"/>
      <c r="CO45" s="37"/>
      <c r="CP45" s="38"/>
      <c r="CQ45" s="41">
        <v>2.79</v>
      </c>
      <c r="CR45" s="42"/>
      <c r="CS45" s="42"/>
      <c r="CT45" s="42"/>
      <c r="CU45" s="42"/>
      <c r="CV45" s="42"/>
      <c r="CW45" s="42"/>
      <c r="CX45" s="34"/>
      <c r="CY45" s="41">
        <f>(0.243175+0.234807)*1.18</f>
        <v>0.56401876</v>
      </c>
      <c r="CZ45" s="42"/>
      <c r="DA45" s="42"/>
      <c r="DB45" s="42"/>
      <c r="DC45" s="42"/>
      <c r="DD45" s="42"/>
      <c r="DE45" s="42"/>
      <c r="DF45" s="34"/>
      <c r="DG45" s="36" t="s">
        <v>64</v>
      </c>
      <c r="DH45" s="37"/>
      <c r="DI45" s="37"/>
      <c r="DJ45" s="37"/>
      <c r="DK45" s="37"/>
      <c r="DL45" s="37"/>
      <c r="DM45" s="37"/>
      <c r="DN45" s="38"/>
      <c r="DO45" s="41">
        <f>(0.074576+1.631249)*1.18</f>
        <v>2.0128735</v>
      </c>
      <c r="DP45" s="42"/>
      <c r="DQ45" s="42"/>
      <c r="DR45" s="42"/>
      <c r="DS45" s="42"/>
      <c r="DT45" s="42"/>
      <c r="DU45" s="42"/>
      <c r="DV45" s="34"/>
      <c r="DW45" s="41">
        <f t="shared" si="0"/>
        <v>2.57689226</v>
      </c>
      <c r="DX45" s="42"/>
      <c r="DY45" s="42"/>
      <c r="DZ45" s="42"/>
      <c r="EA45" s="42"/>
      <c r="EB45" s="42"/>
      <c r="EC45" s="42"/>
      <c r="ED45" s="42"/>
      <c r="EE45" s="34"/>
      <c r="EF45" s="41">
        <f t="shared" si="2"/>
        <v>2.0128735</v>
      </c>
      <c r="EG45" s="42"/>
      <c r="EH45" s="42"/>
      <c r="EI45" s="42"/>
      <c r="EJ45" s="42"/>
      <c r="EK45" s="42"/>
      <c r="EL45" s="42"/>
      <c r="EM45" s="42"/>
      <c r="EN45" s="36"/>
      <c r="EO45" s="37"/>
      <c r="EP45" s="37"/>
      <c r="EQ45" s="37"/>
      <c r="ER45" s="37"/>
      <c r="ES45" s="37"/>
      <c r="ET45" s="37"/>
      <c r="EU45" s="37"/>
      <c r="EV45" s="38"/>
      <c r="EW45" s="36"/>
      <c r="EX45" s="37"/>
      <c r="EY45" s="37"/>
      <c r="EZ45" s="37"/>
      <c r="FA45" s="37"/>
      <c r="FB45" s="37"/>
      <c r="FC45" s="37"/>
      <c r="FD45" s="37"/>
      <c r="FE45" s="38"/>
      <c r="FF45" s="41">
        <f t="shared" si="3"/>
        <v>0.21310773999999988</v>
      </c>
      <c r="FG45" s="42"/>
      <c r="FH45" s="42"/>
      <c r="FI45" s="42"/>
      <c r="FJ45" s="42"/>
      <c r="FK45" s="42"/>
      <c r="FL45" s="42"/>
      <c r="FM45" s="42"/>
      <c r="FN45" s="42"/>
      <c r="FO45" s="42"/>
      <c r="FP45" s="34"/>
      <c r="FQ45" s="41">
        <f t="shared" si="4"/>
        <v>-0.21310773999999988</v>
      </c>
      <c r="FR45" s="42"/>
      <c r="FS45" s="42"/>
      <c r="FT45" s="42"/>
      <c r="FU45" s="42"/>
      <c r="FV45" s="42"/>
      <c r="FW45" s="42"/>
      <c r="FX45" s="42"/>
      <c r="FY45" s="42"/>
      <c r="FZ45" s="42"/>
      <c r="GA45" s="35">
        <f t="shared" si="5"/>
        <v>-0.07638270250896052</v>
      </c>
      <c r="GB45" s="43"/>
      <c r="GC45" s="43"/>
      <c r="GD45" s="43"/>
      <c r="GE45" s="43"/>
      <c r="GF45" s="43"/>
      <c r="GG45" s="36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8"/>
      <c r="GS45" s="36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8"/>
      <c r="HE45" s="120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2"/>
    </row>
    <row r="46" spans="1:235" s="7" customFormat="1" ht="11.25">
      <c r="A46" s="44" t="s">
        <v>63</v>
      </c>
      <c r="B46" s="45"/>
      <c r="C46" s="45"/>
      <c r="D46" s="45"/>
      <c r="E46" s="46"/>
      <c r="F46" s="47" t="s">
        <v>189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/>
      <c r="AJ46" s="50">
        <v>0.605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2"/>
      <c r="AU46" s="41">
        <v>0.605</v>
      </c>
      <c r="AV46" s="42"/>
      <c r="AW46" s="42"/>
      <c r="AX46" s="42"/>
      <c r="AY46" s="42"/>
      <c r="AZ46" s="42"/>
      <c r="BA46" s="42"/>
      <c r="BB46" s="34"/>
      <c r="BC46" s="41">
        <f t="shared" si="1"/>
        <v>0.7146740799999999</v>
      </c>
      <c r="BD46" s="42"/>
      <c r="BE46" s="42"/>
      <c r="BF46" s="42"/>
      <c r="BG46" s="42"/>
      <c r="BH46" s="42"/>
      <c r="BI46" s="42"/>
      <c r="BJ46" s="34"/>
      <c r="BK46" s="36" t="s">
        <v>64</v>
      </c>
      <c r="BL46" s="37"/>
      <c r="BM46" s="37"/>
      <c r="BN46" s="37"/>
      <c r="BO46" s="37"/>
      <c r="BP46" s="37"/>
      <c r="BQ46" s="37"/>
      <c r="BR46" s="38"/>
      <c r="BS46" s="36"/>
      <c r="BT46" s="37"/>
      <c r="BU46" s="37"/>
      <c r="BV46" s="37"/>
      <c r="BW46" s="37"/>
      <c r="BX46" s="37"/>
      <c r="BY46" s="37"/>
      <c r="BZ46" s="38"/>
      <c r="CA46" s="36" t="s">
        <v>64</v>
      </c>
      <c r="CB46" s="37"/>
      <c r="CC46" s="37"/>
      <c r="CD46" s="37"/>
      <c r="CE46" s="37"/>
      <c r="CF46" s="37"/>
      <c r="CG46" s="37"/>
      <c r="CH46" s="38"/>
      <c r="CI46" s="36"/>
      <c r="CJ46" s="37"/>
      <c r="CK46" s="37"/>
      <c r="CL46" s="37"/>
      <c r="CM46" s="37"/>
      <c r="CN46" s="37"/>
      <c r="CO46" s="37"/>
      <c r="CP46" s="38"/>
      <c r="CQ46" s="36">
        <v>0.605</v>
      </c>
      <c r="CR46" s="37"/>
      <c r="CS46" s="37"/>
      <c r="CT46" s="37"/>
      <c r="CU46" s="37"/>
      <c r="CV46" s="37"/>
      <c r="CW46" s="37"/>
      <c r="CX46" s="38"/>
      <c r="CY46" s="36"/>
      <c r="CZ46" s="37"/>
      <c r="DA46" s="37"/>
      <c r="DB46" s="37"/>
      <c r="DC46" s="37"/>
      <c r="DD46" s="37"/>
      <c r="DE46" s="37"/>
      <c r="DF46" s="38"/>
      <c r="DG46" s="36" t="s">
        <v>64</v>
      </c>
      <c r="DH46" s="37"/>
      <c r="DI46" s="37"/>
      <c r="DJ46" s="37"/>
      <c r="DK46" s="37"/>
      <c r="DL46" s="37"/>
      <c r="DM46" s="37"/>
      <c r="DN46" s="38"/>
      <c r="DO46" s="41">
        <f>0.605656*1.18</f>
        <v>0.7146740799999999</v>
      </c>
      <c r="DP46" s="42"/>
      <c r="DQ46" s="42"/>
      <c r="DR46" s="42"/>
      <c r="DS46" s="42"/>
      <c r="DT46" s="42"/>
      <c r="DU46" s="42"/>
      <c r="DV46" s="34"/>
      <c r="DW46" s="41">
        <f t="shared" si="0"/>
        <v>0.7146740799999999</v>
      </c>
      <c r="DX46" s="42"/>
      <c r="DY46" s="42"/>
      <c r="DZ46" s="42"/>
      <c r="EA46" s="42"/>
      <c r="EB46" s="42"/>
      <c r="EC46" s="42"/>
      <c r="ED46" s="42"/>
      <c r="EE46" s="34"/>
      <c r="EF46" s="41">
        <f t="shared" si="2"/>
        <v>0.7146740799999999</v>
      </c>
      <c r="EG46" s="42"/>
      <c r="EH46" s="42"/>
      <c r="EI46" s="42"/>
      <c r="EJ46" s="42"/>
      <c r="EK46" s="42"/>
      <c r="EL46" s="42"/>
      <c r="EM46" s="42"/>
      <c r="EN46" s="36"/>
      <c r="EO46" s="37"/>
      <c r="EP46" s="37"/>
      <c r="EQ46" s="37"/>
      <c r="ER46" s="37"/>
      <c r="ES46" s="37"/>
      <c r="ET46" s="37"/>
      <c r="EU46" s="37"/>
      <c r="EV46" s="38"/>
      <c r="EW46" s="36"/>
      <c r="EX46" s="37"/>
      <c r="EY46" s="37"/>
      <c r="EZ46" s="37"/>
      <c r="FA46" s="37"/>
      <c r="FB46" s="37"/>
      <c r="FC46" s="37"/>
      <c r="FD46" s="37"/>
      <c r="FE46" s="38"/>
      <c r="FF46" s="41">
        <f t="shared" si="3"/>
        <v>-0.1096740799999999</v>
      </c>
      <c r="FG46" s="42"/>
      <c r="FH46" s="42"/>
      <c r="FI46" s="42"/>
      <c r="FJ46" s="42"/>
      <c r="FK46" s="42"/>
      <c r="FL46" s="42"/>
      <c r="FM46" s="42"/>
      <c r="FN46" s="42"/>
      <c r="FO46" s="42"/>
      <c r="FP46" s="34"/>
      <c r="FQ46" s="41">
        <f t="shared" si="4"/>
        <v>0.1096740799999999</v>
      </c>
      <c r="FR46" s="42"/>
      <c r="FS46" s="42"/>
      <c r="FT46" s="42"/>
      <c r="FU46" s="42"/>
      <c r="FV46" s="42"/>
      <c r="FW46" s="42"/>
      <c r="FX46" s="42"/>
      <c r="FY46" s="42"/>
      <c r="FZ46" s="42"/>
      <c r="GA46" s="35">
        <f t="shared" si="5"/>
        <v>0.18127947107438</v>
      </c>
      <c r="GB46" s="43"/>
      <c r="GC46" s="43"/>
      <c r="GD46" s="43"/>
      <c r="GE46" s="43"/>
      <c r="GF46" s="43"/>
      <c r="GG46" s="36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8"/>
      <c r="GS46" s="36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8"/>
      <c r="HE46" s="120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2"/>
    </row>
    <row r="47" spans="1:235" s="7" customFormat="1" ht="11.25">
      <c r="A47" s="44" t="s">
        <v>206</v>
      </c>
      <c r="B47" s="45"/>
      <c r="C47" s="45"/>
      <c r="D47" s="45"/>
      <c r="E47" s="46"/>
      <c r="F47" s="47" t="s">
        <v>190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9"/>
      <c r="AJ47" s="50">
        <v>3.1506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2"/>
      <c r="AU47" s="41">
        <v>0</v>
      </c>
      <c r="AV47" s="42"/>
      <c r="AW47" s="42"/>
      <c r="AX47" s="42"/>
      <c r="AY47" s="42"/>
      <c r="AZ47" s="42"/>
      <c r="BA47" s="42"/>
      <c r="BB47" s="34"/>
      <c r="BC47" s="41">
        <f t="shared" si="1"/>
        <v>0</v>
      </c>
      <c r="BD47" s="42"/>
      <c r="BE47" s="42"/>
      <c r="BF47" s="42"/>
      <c r="BG47" s="42"/>
      <c r="BH47" s="42"/>
      <c r="BI47" s="42"/>
      <c r="BJ47" s="34"/>
      <c r="BK47" s="36"/>
      <c r="BL47" s="37"/>
      <c r="BM47" s="37"/>
      <c r="BN47" s="37"/>
      <c r="BO47" s="37"/>
      <c r="BP47" s="37"/>
      <c r="BQ47" s="37"/>
      <c r="BR47" s="38"/>
      <c r="BS47" s="36"/>
      <c r="BT47" s="37"/>
      <c r="BU47" s="37"/>
      <c r="BV47" s="37"/>
      <c r="BW47" s="37"/>
      <c r="BX47" s="37"/>
      <c r="BY47" s="37"/>
      <c r="BZ47" s="38"/>
      <c r="CA47" s="36" t="s">
        <v>64</v>
      </c>
      <c r="CB47" s="37"/>
      <c r="CC47" s="37"/>
      <c r="CD47" s="37"/>
      <c r="CE47" s="37"/>
      <c r="CF47" s="37"/>
      <c r="CG47" s="37"/>
      <c r="CH47" s="38"/>
      <c r="CI47" s="36"/>
      <c r="CJ47" s="37"/>
      <c r="CK47" s="37"/>
      <c r="CL47" s="37"/>
      <c r="CM47" s="37"/>
      <c r="CN47" s="37"/>
      <c r="CO47" s="37"/>
      <c r="CP47" s="38"/>
      <c r="CQ47" s="36" t="s">
        <v>64</v>
      </c>
      <c r="CR47" s="37"/>
      <c r="CS47" s="37"/>
      <c r="CT47" s="37"/>
      <c r="CU47" s="37"/>
      <c r="CV47" s="37"/>
      <c r="CW47" s="37"/>
      <c r="CX47" s="38"/>
      <c r="CY47" s="36"/>
      <c r="CZ47" s="37"/>
      <c r="DA47" s="37"/>
      <c r="DB47" s="37"/>
      <c r="DC47" s="37"/>
      <c r="DD47" s="37"/>
      <c r="DE47" s="37"/>
      <c r="DF47" s="38"/>
      <c r="DG47" s="36" t="s">
        <v>64</v>
      </c>
      <c r="DH47" s="37"/>
      <c r="DI47" s="37"/>
      <c r="DJ47" s="37"/>
      <c r="DK47" s="37"/>
      <c r="DL47" s="37"/>
      <c r="DM47" s="37"/>
      <c r="DN47" s="38"/>
      <c r="DO47" s="36"/>
      <c r="DP47" s="37"/>
      <c r="DQ47" s="37"/>
      <c r="DR47" s="37"/>
      <c r="DS47" s="37"/>
      <c r="DT47" s="37"/>
      <c r="DU47" s="37"/>
      <c r="DV47" s="38"/>
      <c r="DW47" s="41">
        <f t="shared" si="0"/>
        <v>0</v>
      </c>
      <c r="DX47" s="42"/>
      <c r="DY47" s="42"/>
      <c r="DZ47" s="42"/>
      <c r="EA47" s="42"/>
      <c r="EB47" s="42"/>
      <c r="EC47" s="42"/>
      <c r="ED47" s="42"/>
      <c r="EE47" s="34"/>
      <c r="EF47" s="41">
        <f t="shared" si="2"/>
        <v>0</v>
      </c>
      <c r="EG47" s="42"/>
      <c r="EH47" s="42"/>
      <c r="EI47" s="42"/>
      <c r="EJ47" s="42"/>
      <c r="EK47" s="42"/>
      <c r="EL47" s="42"/>
      <c r="EM47" s="42"/>
      <c r="EN47" s="36"/>
      <c r="EO47" s="37"/>
      <c r="EP47" s="37"/>
      <c r="EQ47" s="37"/>
      <c r="ER47" s="37"/>
      <c r="ES47" s="37"/>
      <c r="ET47" s="37"/>
      <c r="EU47" s="37"/>
      <c r="EV47" s="38"/>
      <c r="EW47" s="36"/>
      <c r="EX47" s="37"/>
      <c r="EY47" s="37"/>
      <c r="EZ47" s="37"/>
      <c r="FA47" s="37"/>
      <c r="FB47" s="37"/>
      <c r="FC47" s="37"/>
      <c r="FD47" s="37"/>
      <c r="FE47" s="38"/>
      <c r="FF47" s="41">
        <f t="shared" si="3"/>
        <v>0</v>
      </c>
      <c r="FG47" s="42"/>
      <c r="FH47" s="42"/>
      <c r="FI47" s="42"/>
      <c r="FJ47" s="42"/>
      <c r="FK47" s="42"/>
      <c r="FL47" s="42"/>
      <c r="FM47" s="42"/>
      <c r="FN47" s="42"/>
      <c r="FO47" s="42"/>
      <c r="FP47" s="34"/>
      <c r="FQ47" s="41">
        <f t="shared" si="4"/>
        <v>0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35"/>
      <c r="GB47" s="43"/>
      <c r="GC47" s="43"/>
      <c r="GD47" s="43"/>
      <c r="GE47" s="43"/>
      <c r="GF47" s="43"/>
      <c r="GG47" s="36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8"/>
      <c r="GS47" s="36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8"/>
      <c r="HE47" s="120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2"/>
    </row>
    <row r="48" spans="1:235" s="7" customFormat="1" ht="11.25">
      <c r="A48" s="44" t="s">
        <v>207</v>
      </c>
      <c r="B48" s="45"/>
      <c r="C48" s="45"/>
      <c r="D48" s="45"/>
      <c r="E48" s="46"/>
      <c r="F48" s="47" t="s">
        <v>191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/>
      <c r="AJ48" s="50">
        <v>3.9919399999999996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2"/>
      <c r="AU48" s="41">
        <v>0</v>
      </c>
      <c r="AV48" s="42"/>
      <c r="AW48" s="42"/>
      <c r="AX48" s="42"/>
      <c r="AY48" s="42"/>
      <c r="AZ48" s="42"/>
      <c r="BA48" s="42"/>
      <c r="BB48" s="34"/>
      <c r="BC48" s="41">
        <f t="shared" si="1"/>
        <v>0</v>
      </c>
      <c r="BD48" s="42"/>
      <c r="BE48" s="42"/>
      <c r="BF48" s="42"/>
      <c r="BG48" s="42"/>
      <c r="BH48" s="42"/>
      <c r="BI48" s="42"/>
      <c r="BJ48" s="34"/>
      <c r="BK48" s="36" t="s">
        <v>64</v>
      </c>
      <c r="BL48" s="37"/>
      <c r="BM48" s="37"/>
      <c r="BN48" s="37"/>
      <c r="BO48" s="37"/>
      <c r="BP48" s="37"/>
      <c r="BQ48" s="37"/>
      <c r="BR48" s="38"/>
      <c r="BS48" s="36"/>
      <c r="BT48" s="37"/>
      <c r="BU48" s="37"/>
      <c r="BV48" s="37"/>
      <c r="BW48" s="37"/>
      <c r="BX48" s="37"/>
      <c r="BY48" s="37"/>
      <c r="BZ48" s="38"/>
      <c r="CA48" s="36" t="s">
        <v>64</v>
      </c>
      <c r="CB48" s="37"/>
      <c r="CC48" s="37"/>
      <c r="CD48" s="37"/>
      <c r="CE48" s="37"/>
      <c r="CF48" s="37"/>
      <c r="CG48" s="37"/>
      <c r="CH48" s="38"/>
      <c r="CI48" s="36"/>
      <c r="CJ48" s="37"/>
      <c r="CK48" s="37"/>
      <c r="CL48" s="37"/>
      <c r="CM48" s="37"/>
      <c r="CN48" s="37"/>
      <c r="CO48" s="37"/>
      <c r="CP48" s="38"/>
      <c r="CQ48" s="36" t="s">
        <v>64</v>
      </c>
      <c r="CR48" s="37"/>
      <c r="CS48" s="37"/>
      <c r="CT48" s="37"/>
      <c r="CU48" s="37"/>
      <c r="CV48" s="37"/>
      <c r="CW48" s="37"/>
      <c r="CX48" s="38"/>
      <c r="CY48" s="36"/>
      <c r="CZ48" s="37"/>
      <c r="DA48" s="37"/>
      <c r="DB48" s="37"/>
      <c r="DC48" s="37"/>
      <c r="DD48" s="37"/>
      <c r="DE48" s="37"/>
      <c r="DF48" s="38"/>
      <c r="DG48" s="36" t="s">
        <v>64</v>
      </c>
      <c r="DH48" s="37"/>
      <c r="DI48" s="37"/>
      <c r="DJ48" s="37"/>
      <c r="DK48" s="37"/>
      <c r="DL48" s="37"/>
      <c r="DM48" s="37"/>
      <c r="DN48" s="38"/>
      <c r="DO48" s="36"/>
      <c r="DP48" s="37"/>
      <c r="DQ48" s="37"/>
      <c r="DR48" s="37"/>
      <c r="DS48" s="37"/>
      <c r="DT48" s="37"/>
      <c r="DU48" s="37"/>
      <c r="DV48" s="38"/>
      <c r="DW48" s="41">
        <f t="shared" si="0"/>
        <v>0</v>
      </c>
      <c r="DX48" s="42"/>
      <c r="DY48" s="42"/>
      <c r="DZ48" s="42"/>
      <c r="EA48" s="42"/>
      <c r="EB48" s="42"/>
      <c r="EC48" s="42"/>
      <c r="ED48" s="42"/>
      <c r="EE48" s="34"/>
      <c r="EF48" s="41">
        <f t="shared" si="2"/>
        <v>0</v>
      </c>
      <c r="EG48" s="42"/>
      <c r="EH48" s="42"/>
      <c r="EI48" s="42"/>
      <c r="EJ48" s="42"/>
      <c r="EK48" s="42"/>
      <c r="EL48" s="42"/>
      <c r="EM48" s="42"/>
      <c r="EN48" s="36"/>
      <c r="EO48" s="37"/>
      <c r="EP48" s="37"/>
      <c r="EQ48" s="37"/>
      <c r="ER48" s="37"/>
      <c r="ES48" s="37"/>
      <c r="ET48" s="37"/>
      <c r="EU48" s="37"/>
      <c r="EV48" s="38"/>
      <c r="EW48" s="36"/>
      <c r="EX48" s="37"/>
      <c r="EY48" s="37"/>
      <c r="EZ48" s="37"/>
      <c r="FA48" s="37"/>
      <c r="FB48" s="37"/>
      <c r="FC48" s="37"/>
      <c r="FD48" s="37"/>
      <c r="FE48" s="38"/>
      <c r="FF48" s="41">
        <f t="shared" si="3"/>
        <v>0</v>
      </c>
      <c r="FG48" s="42"/>
      <c r="FH48" s="42"/>
      <c r="FI48" s="42"/>
      <c r="FJ48" s="42"/>
      <c r="FK48" s="42"/>
      <c r="FL48" s="42"/>
      <c r="FM48" s="42"/>
      <c r="FN48" s="42"/>
      <c r="FO48" s="42"/>
      <c r="FP48" s="34"/>
      <c r="FQ48" s="41">
        <f t="shared" si="4"/>
        <v>0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35"/>
      <c r="GB48" s="43"/>
      <c r="GC48" s="43"/>
      <c r="GD48" s="43"/>
      <c r="GE48" s="43"/>
      <c r="GF48" s="43"/>
      <c r="GG48" s="36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8"/>
      <c r="GS48" s="36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8"/>
      <c r="HE48" s="120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2"/>
    </row>
    <row r="49" spans="1:235" s="7" customFormat="1" ht="11.25">
      <c r="A49" s="44" t="s">
        <v>208</v>
      </c>
      <c r="B49" s="45"/>
      <c r="C49" s="45"/>
      <c r="D49" s="45"/>
      <c r="E49" s="46"/>
      <c r="F49" s="47" t="s">
        <v>192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9"/>
      <c r="AJ49" s="50">
        <v>0.89444</v>
      </c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41">
        <v>0</v>
      </c>
      <c r="AV49" s="42"/>
      <c r="AW49" s="42"/>
      <c r="AX49" s="42"/>
      <c r="AY49" s="42"/>
      <c r="AZ49" s="42"/>
      <c r="BA49" s="42"/>
      <c r="BB49" s="34"/>
      <c r="BC49" s="41">
        <f t="shared" si="1"/>
        <v>0</v>
      </c>
      <c r="BD49" s="42"/>
      <c r="BE49" s="42"/>
      <c r="BF49" s="42"/>
      <c r="BG49" s="42"/>
      <c r="BH49" s="42"/>
      <c r="BI49" s="42"/>
      <c r="BJ49" s="34"/>
      <c r="BK49" s="36" t="s">
        <v>64</v>
      </c>
      <c r="BL49" s="37"/>
      <c r="BM49" s="37"/>
      <c r="BN49" s="37"/>
      <c r="BO49" s="37"/>
      <c r="BP49" s="37"/>
      <c r="BQ49" s="37"/>
      <c r="BR49" s="38"/>
      <c r="BS49" s="36"/>
      <c r="BT49" s="37"/>
      <c r="BU49" s="37"/>
      <c r="BV49" s="37"/>
      <c r="BW49" s="37"/>
      <c r="BX49" s="37"/>
      <c r="BY49" s="37"/>
      <c r="BZ49" s="38"/>
      <c r="CA49" s="36" t="s">
        <v>64</v>
      </c>
      <c r="CB49" s="37"/>
      <c r="CC49" s="37"/>
      <c r="CD49" s="37"/>
      <c r="CE49" s="37"/>
      <c r="CF49" s="37"/>
      <c r="CG49" s="37"/>
      <c r="CH49" s="38"/>
      <c r="CI49" s="36"/>
      <c r="CJ49" s="37"/>
      <c r="CK49" s="37"/>
      <c r="CL49" s="37"/>
      <c r="CM49" s="37"/>
      <c r="CN49" s="37"/>
      <c r="CO49" s="37"/>
      <c r="CP49" s="38"/>
      <c r="CQ49" s="36" t="s">
        <v>64</v>
      </c>
      <c r="CR49" s="37"/>
      <c r="CS49" s="37"/>
      <c r="CT49" s="37"/>
      <c r="CU49" s="37"/>
      <c r="CV49" s="37"/>
      <c r="CW49" s="37"/>
      <c r="CX49" s="38"/>
      <c r="CY49" s="36"/>
      <c r="CZ49" s="37"/>
      <c r="DA49" s="37"/>
      <c r="DB49" s="37"/>
      <c r="DC49" s="37"/>
      <c r="DD49" s="37"/>
      <c r="DE49" s="37"/>
      <c r="DF49" s="38"/>
      <c r="DG49" s="36" t="s">
        <v>64</v>
      </c>
      <c r="DH49" s="37"/>
      <c r="DI49" s="37"/>
      <c r="DJ49" s="37"/>
      <c r="DK49" s="37"/>
      <c r="DL49" s="37"/>
      <c r="DM49" s="37"/>
      <c r="DN49" s="38"/>
      <c r="DO49" s="36"/>
      <c r="DP49" s="37"/>
      <c r="DQ49" s="37"/>
      <c r="DR49" s="37"/>
      <c r="DS49" s="37"/>
      <c r="DT49" s="37"/>
      <c r="DU49" s="37"/>
      <c r="DV49" s="38"/>
      <c r="DW49" s="41">
        <f t="shared" si="0"/>
        <v>0</v>
      </c>
      <c r="DX49" s="42"/>
      <c r="DY49" s="42"/>
      <c r="DZ49" s="42"/>
      <c r="EA49" s="42"/>
      <c r="EB49" s="42"/>
      <c r="EC49" s="42"/>
      <c r="ED49" s="42"/>
      <c r="EE49" s="34"/>
      <c r="EF49" s="41">
        <f t="shared" si="2"/>
        <v>0</v>
      </c>
      <c r="EG49" s="42"/>
      <c r="EH49" s="42"/>
      <c r="EI49" s="42"/>
      <c r="EJ49" s="42"/>
      <c r="EK49" s="42"/>
      <c r="EL49" s="42"/>
      <c r="EM49" s="42"/>
      <c r="EN49" s="36"/>
      <c r="EO49" s="37"/>
      <c r="EP49" s="37"/>
      <c r="EQ49" s="37"/>
      <c r="ER49" s="37"/>
      <c r="ES49" s="37"/>
      <c r="ET49" s="37"/>
      <c r="EU49" s="37"/>
      <c r="EV49" s="38"/>
      <c r="EW49" s="36"/>
      <c r="EX49" s="37"/>
      <c r="EY49" s="37"/>
      <c r="EZ49" s="37"/>
      <c r="FA49" s="37"/>
      <c r="FB49" s="37"/>
      <c r="FC49" s="37"/>
      <c r="FD49" s="37"/>
      <c r="FE49" s="38"/>
      <c r="FF49" s="41">
        <f t="shared" si="3"/>
        <v>0</v>
      </c>
      <c r="FG49" s="42"/>
      <c r="FH49" s="42"/>
      <c r="FI49" s="42"/>
      <c r="FJ49" s="42"/>
      <c r="FK49" s="42"/>
      <c r="FL49" s="42"/>
      <c r="FM49" s="42"/>
      <c r="FN49" s="42"/>
      <c r="FO49" s="42"/>
      <c r="FP49" s="34"/>
      <c r="FQ49" s="41">
        <f t="shared" si="4"/>
        <v>0</v>
      </c>
      <c r="FR49" s="42"/>
      <c r="FS49" s="42"/>
      <c r="FT49" s="42"/>
      <c r="FU49" s="42"/>
      <c r="FV49" s="42"/>
      <c r="FW49" s="42"/>
      <c r="FX49" s="42"/>
      <c r="FY49" s="42"/>
      <c r="FZ49" s="42"/>
      <c r="GA49" s="35"/>
      <c r="GB49" s="43"/>
      <c r="GC49" s="43"/>
      <c r="GD49" s="43"/>
      <c r="GE49" s="43"/>
      <c r="GF49" s="43"/>
      <c r="GG49" s="36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8"/>
      <c r="GS49" s="36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8"/>
      <c r="HE49" s="120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2"/>
    </row>
    <row r="50" spans="1:235" s="7" customFormat="1" ht="11.25">
      <c r="A50" s="44" t="s">
        <v>209</v>
      </c>
      <c r="B50" s="45"/>
      <c r="C50" s="45"/>
      <c r="D50" s="45"/>
      <c r="E50" s="46"/>
      <c r="F50" s="47" t="s">
        <v>193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/>
      <c r="AJ50" s="116">
        <v>3.9435599999999997</v>
      </c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41">
        <v>0</v>
      </c>
      <c r="AV50" s="42"/>
      <c r="AW50" s="42"/>
      <c r="AX50" s="42"/>
      <c r="AY50" s="42"/>
      <c r="AZ50" s="42"/>
      <c r="BA50" s="42"/>
      <c r="BB50" s="34"/>
      <c r="BC50" s="41">
        <f t="shared" si="1"/>
        <v>0</v>
      </c>
      <c r="BD50" s="42"/>
      <c r="BE50" s="42"/>
      <c r="BF50" s="42"/>
      <c r="BG50" s="42"/>
      <c r="BH50" s="42"/>
      <c r="BI50" s="42"/>
      <c r="BJ50" s="34"/>
      <c r="BK50" s="36" t="s">
        <v>64</v>
      </c>
      <c r="BL50" s="37"/>
      <c r="BM50" s="37"/>
      <c r="BN50" s="37"/>
      <c r="BO50" s="37"/>
      <c r="BP50" s="37"/>
      <c r="BQ50" s="37"/>
      <c r="BR50" s="38"/>
      <c r="BS50" s="36"/>
      <c r="BT50" s="37"/>
      <c r="BU50" s="37"/>
      <c r="BV50" s="37"/>
      <c r="BW50" s="37"/>
      <c r="BX50" s="37"/>
      <c r="BY50" s="37"/>
      <c r="BZ50" s="38"/>
      <c r="CA50" s="36" t="s">
        <v>64</v>
      </c>
      <c r="CB50" s="37"/>
      <c r="CC50" s="37"/>
      <c r="CD50" s="37"/>
      <c r="CE50" s="37"/>
      <c r="CF50" s="37"/>
      <c r="CG50" s="37"/>
      <c r="CH50" s="38"/>
      <c r="CI50" s="36"/>
      <c r="CJ50" s="37"/>
      <c r="CK50" s="37"/>
      <c r="CL50" s="37"/>
      <c r="CM50" s="37"/>
      <c r="CN50" s="37"/>
      <c r="CO50" s="37"/>
      <c r="CP50" s="38"/>
      <c r="CQ50" s="36" t="s">
        <v>64</v>
      </c>
      <c r="CR50" s="37"/>
      <c r="CS50" s="37"/>
      <c r="CT50" s="37"/>
      <c r="CU50" s="37"/>
      <c r="CV50" s="37"/>
      <c r="CW50" s="37"/>
      <c r="CX50" s="38"/>
      <c r="CY50" s="36"/>
      <c r="CZ50" s="37"/>
      <c r="DA50" s="37"/>
      <c r="DB50" s="37"/>
      <c r="DC50" s="37"/>
      <c r="DD50" s="37"/>
      <c r="DE50" s="37"/>
      <c r="DF50" s="38"/>
      <c r="DG50" s="36" t="s">
        <v>64</v>
      </c>
      <c r="DH50" s="37"/>
      <c r="DI50" s="37"/>
      <c r="DJ50" s="37"/>
      <c r="DK50" s="37"/>
      <c r="DL50" s="37"/>
      <c r="DM50" s="37"/>
      <c r="DN50" s="38"/>
      <c r="DO50" s="36"/>
      <c r="DP50" s="37"/>
      <c r="DQ50" s="37"/>
      <c r="DR50" s="37"/>
      <c r="DS50" s="37"/>
      <c r="DT50" s="37"/>
      <c r="DU50" s="37"/>
      <c r="DV50" s="38"/>
      <c r="DW50" s="41">
        <f t="shared" si="0"/>
        <v>0</v>
      </c>
      <c r="DX50" s="42"/>
      <c r="DY50" s="42"/>
      <c r="DZ50" s="42"/>
      <c r="EA50" s="42"/>
      <c r="EB50" s="42"/>
      <c r="EC50" s="42"/>
      <c r="ED50" s="42"/>
      <c r="EE50" s="34"/>
      <c r="EF50" s="41">
        <f t="shared" si="2"/>
        <v>0</v>
      </c>
      <c r="EG50" s="42"/>
      <c r="EH50" s="42"/>
      <c r="EI50" s="42"/>
      <c r="EJ50" s="42"/>
      <c r="EK50" s="42"/>
      <c r="EL50" s="42"/>
      <c r="EM50" s="42"/>
      <c r="EN50" s="36"/>
      <c r="EO50" s="37"/>
      <c r="EP50" s="37"/>
      <c r="EQ50" s="37"/>
      <c r="ER50" s="37"/>
      <c r="ES50" s="37"/>
      <c r="ET50" s="37"/>
      <c r="EU50" s="37"/>
      <c r="EV50" s="38"/>
      <c r="EW50" s="36"/>
      <c r="EX50" s="37"/>
      <c r="EY50" s="37"/>
      <c r="EZ50" s="37"/>
      <c r="FA50" s="37"/>
      <c r="FB50" s="37"/>
      <c r="FC50" s="37"/>
      <c r="FD50" s="37"/>
      <c r="FE50" s="38"/>
      <c r="FF50" s="41">
        <f t="shared" si="3"/>
        <v>0</v>
      </c>
      <c r="FG50" s="42"/>
      <c r="FH50" s="42"/>
      <c r="FI50" s="42"/>
      <c r="FJ50" s="42"/>
      <c r="FK50" s="42"/>
      <c r="FL50" s="42"/>
      <c r="FM50" s="42"/>
      <c r="FN50" s="42"/>
      <c r="FO50" s="42"/>
      <c r="FP50" s="34"/>
      <c r="FQ50" s="41">
        <f t="shared" si="4"/>
        <v>0</v>
      </c>
      <c r="FR50" s="42"/>
      <c r="FS50" s="42"/>
      <c r="FT50" s="42"/>
      <c r="FU50" s="42"/>
      <c r="FV50" s="42"/>
      <c r="FW50" s="42"/>
      <c r="FX50" s="42"/>
      <c r="FY50" s="42"/>
      <c r="FZ50" s="42"/>
      <c r="GA50" s="35"/>
      <c r="GB50" s="43"/>
      <c r="GC50" s="43"/>
      <c r="GD50" s="43"/>
      <c r="GE50" s="43"/>
      <c r="GF50" s="43"/>
      <c r="GG50" s="36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8"/>
      <c r="GS50" s="36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8"/>
      <c r="HE50" s="123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5"/>
    </row>
    <row r="51" spans="9:46" s="8" customFormat="1" ht="15.75" customHeight="1">
      <c r="I51" s="9" t="s">
        <v>33</v>
      </c>
      <c r="J51" s="8" t="s">
        <v>35</v>
      </c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7:46" s="8" customFormat="1" ht="10.5">
      <c r="G52" s="9"/>
      <c r="H52" s="9"/>
      <c r="I52" s="9" t="s">
        <v>34</v>
      </c>
      <c r="J52" s="8" t="s">
        <v>49</v>
      </c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6:46" s="8" customFormat="1" ht="12.75" customHeight="1">
      <c r="F53" s="9"/>
      <c r="G53" s="9"/>
      <c r="H53" s="9"/>
      <c r="I53" s="9" t="s">
        <v>36</v>
      </c>
      <c r="J53" s="8" t="s">
        <v>37</v>
      </c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36:46" s="8" customFormat="1" ht="6" customHeight="1"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="8" customFormat="1" ht="10.5">
      <c r="G55" s="8" t="s">
        <v>38</v>
      </c>
    </row>
  </sheetData>
  <mergeCells count="903">
    <mergeCell ref="GG49:GR49"/>
    <mergeCell ref="GS49:HD49"/>
    <mergeCell ref="EW49:FE49"/>
    <mergeCell ref="DO50:DV50"/>
    <mergeCell ref="DW50:EE50"/>
    <mergeCell ref="EN50:EV50"/>
    <mergeCell ref="DO49:DV49"/>
    <mergeCell ref="DW49:EE49"/>
    <mergeCell ref="EN49:EV49"/>
    <mergeCell ref="EF50:EM50"/>
    <mergeCell ref="HE12:IA50"/>
    <mergeCell ref="GG50:GR50"/>
    <mergeCell ref="GS50:HD50"/>
    <mergeCell ref="EW50:FE50"/>
    <mergeCell ref="FF50:FP50"/>
    <mergeCell ref="FQ50:FZ50"/>
    <mergeCell ref="GA50:GF50"/>
    <mergeCell ref="FF49:FP49"/>
    <mergeCell ref="FQ49:FZ49"/>
    <mergeCell ref="GA49:GF49"/>
    <mergeCell ref="CI50:CP50"/>
    <mergeCell ref="CQ50:CX50"/>
    <mergeCell ref="CY50:DF50"/>
    <mergeCell ref="DG50:DN50"/>
    <mergeCell ref="BC50:BJ50"/>
    <mergeCell ref="BK50:BR50"/>
    <mergeCell ref="BS50:BZ50"/>
    <mergeCell ref="CA50:CH50"/>
    <mergeCell ref="A50:E50"/>
    <mergeCell ref="F50:AI50"/>
    <mergeCell ref="AJ50:AT50"/>
    <mergeCell ref="AU50:BB50"/>
    <mergeCell ref="CI49:CP49"/>
    <mergeCell ref="CQ49:CX49"/>
    <mergeCell ref="CY49:DF49"/>
    <mergeCell ref="DG49:DN49"/>
    <mergeCell ref="BC49:BJ49"/>
    <mergeCell ref="BK49:BR49"/>
    <mergeCell ref="BS49:BZ49"/>
    <mergeCell ref="CA49:CH49"/>
    <mergeCell ref="A49:E49"/>
    <mergeCell ref="F49:AI49"/>
    <mergeCell ref="AJ49:AT49"/>
    <mergeCell ref="AU49:BB49"/>
    <mergeCell ref="GG48:GR48"/>
    <mergeCell ref="GS48:HD48"/>
    <mergeCell ref="EN48:EV48"/>
    <mergeCell ref="EW48:FE48"/>
    <mergeCell ref="FF48:FP48"/>
    <mergeCell ref="FQ48:FZ48"/>
    <mergeCell ref="DG48:DN48"/>
    <mergeCell ref="DO48:DV48"/>
    <mergeCell ref="DW48:EE48"/>
    <mergeCell ref="GA48:GF48"/>
    <mergeCell ref="CA48:CH48"/>
    <mergeCell ref="CI48:CP48"/>
    <mergeCell ref="CQ48:CX48"/>
    <mergeCell ref="CY48:DF48"/>
    <mergeCell ref="GG47:GR47"/>
    <mergeCell ref="GS47:HD47"/>
    <mergeCell ref="A48:E48"/>
    <mergeCell ref="F48:AI48"/>
    <mergeCell ref="AJ48:AT48"/>
    <mergeCell ref="AU48:BB48"/>
    <mergeCell ref="BC48:BJ48"/>
    <mergeCell ref="BK48:BR48"/>
    <mergeCell ref="BS48:BZ48"/>
    <mergeCell ref="EW47:FE47"/>
    <mergeCell ref="FF47:FP47"/>
    <mergeCell ref="FQ47:FZ47"/>
    <mergeCell ref="GA47:GF47"/>
    <mergeCell ref="DO47:DV47"/>
    <mergeCell ref="DW47:EE47"/>
    <mergeCell ref="EN47:EV47"/>
    <mergeCell ref="CI47:CP47"/>
    <mergeCell ref="CQ47:CX47"/>
    <mergeCell ref="CY47:DF47"/>
    <mergeCell ref="DG47:DN47"/>
    <mergeCell ref="BC47:BJ47"/>
    <mergeCell ref="BK47:BR47"/>
    <mergeCell ref="BS47:BZ47"/>
    <mergeCell ref="CA47:CH47"/>
    <mergeCell ref="A47:E47"/>
    <mergeCell ref="F47:AI47"/>
    <mergeCell ref="AJ47:AT47"/>
    <mergeCell ref="AU47:BB47"/>
    <mergeCell ref="GG46:GR46"/>
    <mergeCell ref="GS46:HD46"/>
    <mergeCell ref="EN46:EV46"/>
    <mergeCell ref="EW46:FE46"/>
    <mergeCell ref="FF46:FP46"/>
    <mergeCell ref="FQ46:FZ46"/>
    <mergeCell ref="DG46:DN46"/>
    <mergeCell ref="DO46:DV46"/>
    <mergeCell ref="DW46:EE46"/>
    <mergeCell ref="GA46:GF46"/>
    <mergeCell ref="CA46:CH46"/>
    <mergeCell ref="CI46:CP46"/>
    <mergeCell ref="CQ46:CX46"/>
    <mergeCell ref="CY46:DF46"/>
    <mergeCell ref="GG40:GR40"/>
    <mergeCell ref="GS40:HD40"/>
    <mergeCell ref="A46:E46"/>
    <mergeCell ref="F46:AI46"/>
    <mergeCell ref="AJ46:AT46"/>
    <mergeCell ref="AU46:BB46"/>
    <mergeCell ref="BC46:BJ46"/>
    <mergeCell ref="BK46:BR46"/>
    <mergeCell ref="BS46:BZ46"/>
    <mergeCell ref="EW40:FE40"/>
    <mergeCell ref="FF40:FP40"/>
    <mergeCell ref="FQ40:FZ40"/>
    <mergeCell ref="GA40:GF40"/>
    <mergeCell ref="DO40:DV40"/>
    <mergeCell ref="DW40:EE40"/>
    <mergeCell ref="EN40:EV40"/>
    <mergeCell ref="CI40:CP40"/>
    <mergeCell ref="CQ40:CX40"/>
    <mergeCell ref="CY40:DF40"/>
    <mergeCell ref="DG40:DN40"/>
    <mergeCell ref="BC40:BJ40"/>
    <mergeCell ref="BK40:BR40"/>
    <mergeCell ref="BS40:BZ40"/>
    <mergeCell ref="CA40:CH40"/>
    <mergeCell ref="A40:E40"/>
    <mergeCell ref="F40:AI40"/>
    <mergeCell ref="AJ40:AT40"/>
    <mergeCell ref="AU40:BB40"/>
    <mergeCell ref="GS39:HD39"/>
    <mergeCell ref="F39:AI39"/>
    <mergeCell ref="EW39:FE39"/>
    <mergeCell ref="FF39:FP39"/>
    <mergeCell ref="FQ39:FZ39"/>
    <mergeCell ref="GA39:GF39"/>
    <mergeCell ref="DO39:DV39"/>
    <mergeCell ref="DW39:EE39"/>
    <mergeCell ref="EN39:EV39"/>
    <mergeCell ref="CQ39:CX39"/>
    <mergeCell ref="CY39:DF39"/>
    <mergeCell ref="DG39:DN39"/>
    <mergeCell ref="GG39:GR39"/>
    <mergeCell ref="BK39:BR39"/>
    <mergeCell ref="BS39:BZ39"/>
    <mergeCell ref="CA39:CH39"/>
    <mergeCell ref="CI39:CP39"/>
    <mergeCell ref="A39:E39"/>
    <mergeCell ref="AJ39:AT39"/>
    <mergeCell ref="AU39:BB39"/>
    <mergeCell ref="BC39:BJ39"/>
    <mergeCell ref="GS38:HD38"/>
    <mergeCell ref="EW38:FE38"/>
    <mergeCell ref="FF38:FP38"/>
    <mergeCell ref="FQ38:FZ38"/>
    <mergeCell ref="GA38:GF38"/>
    <mergeCell ref="DO38:DV38"/>
    <mergeCell ref="DW38:EE38"/>
    <mergeCell ref="EN38:EV38"/>
    <mergeCell ref="GG38:GR38"/>
    <mergeCell ref="CI38:CP38"/>
    <mergeCell ref="CQ38:CX38"/>
    <mergeCell ref="CY38:DF38"/>
    <mergeCell ref="DG38:DN38"/>
    <mergeCell ref="BC38:BJ38"/>
    <mergeCell ref="BK38:BR38"/>
    <mergeCell ref="BS38:BZ38"/>
    <mergeCell ref="CA38:CH38"/>
    <mergeCell ref="A38:E38"/>
    <mergeCell ref="F38:AI38"/>
    <mergeCell ref="AJ38:AT38"/>
    <mergeCell ref="AU38:BB38"/>
    <mergeCell ref="DW37:EE37"/>
    <mergeCell ref="GA37:GF37"/>
    <mergeCell ref="GG37:GR37"/>
    <mergeCell ref="GS37:HD37"/>
    <mergeCell ref="EN37:EV37"/>
    <mergeCell ref="EW37:FE37"/>
    <mergeCell ref="FF37:FP37"/>
    <mergeCell ref="FQ37:FZ37"/>
    <mergeCell ref="CQ37:CX37"/>
    <mergeCell ref="CY37:DF37"/>
    <mergeCell ref="DG37:DN37"/>
    <mergeCell ref="DO37:DV37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EF46:EM46"/>
    <mergeCell ref="EF47:EM47"/>
    <mergeCell ref="EF48:EM48"/>
    <mergeCell ref="CI41:CP41"/>
    <mergeCell ref="CQ41:CX41"/>
    <mergeCell ref="CY41:DF41"/>
    <mergeCell ref="DG41:DN41"/>
    <mergeCell ref="DO41:DV41"/>
    <mergeCell ref="DW41:EE41"/>
    <mergeCell ref="EF49:EM49"/>
    <mergeCell ref="EF37:EM37"/>
    <mergeCell ref="EF38:EM38"/>
    <mergeCell ref="EF39:EM39"/>
    <mergeCell ref="EF40:EM40"/>
    <mergeCell ref="GS36:HD36"/>
    <mergeCell ref="EN36:EV36"/>
    <mergeCell ref="EW36:FE36"/>
    <mergeCell ref="FF36:FP36"/>
    <mergeCell ref="FQ36:FZ36"/>
    <mergeCell ref="DO36:DV36"/>
    <mergeCell ref="DW36:EE36"/>
    <mergeCell ref="GA36:GF36"/>
    <mergeCell ref="GG36:GR36"/>
    <mergeCell ref="A36:E36"/>
    <mergeCell ref="F36:AI36"/>
    <mergeCell ref="AJ36:AT36"/>
    <mergeCell ref="AU36:BB36"/>
    <mergeCell ref="BC36:BJ36"/>
    <mergeCell ref="BK36:BR36"/>
    <mergeCell ref="BS36:BZ36"/>
    <mergeCell ref="EF24:EM24"/>
    <mergeCell ref="EF36:EM36"/>
    <mergeCell ref="CA36:CH36"/>
    <mergeCell ref="CI36:CP36"/>
    <mergeCell ref="CQ36:CX36"/>
    <mergeCell ref="CY36:DF36"/>
    <mergeCell ref="DG36:DN36"/>
    <mergeCell ref="GG31:GR31"/>
    <mergeCell ref="GS31:HD31"/>
    <mergeCell ref="EN31:EV31"/>
    <mergeCell ref="EW31:FE31"/>
    <mergeCell ref="FF31:FP31"/>
    <mergeCell ref="FQ31:FZ31"/>
    <mergeCell ref="GA31:GF31"/>
    <mergeCell ref="CQ31:CX31"/>
    <mergeCell ref="CY31:DF31"/>
    <mergeCell ref="AU31:BB31"/>
    <mergeCell ref="BC31:BJ31"/>
    <mergeCell ref="BK31:BR31"/>
    <mergeCell ref="BS31:BZ31"/>
    <mergeCell ref="CA31:CH31"/>
    <mergeCell ref="CI31:CP31"/>
    <mergeCell ref="GA30:GF30"/>
    <mergeCell ref="GG30:GR30"/>
    <mergeCell ref="GS30:HD30"/>
    <mergeCell ref="EN30:EV30"/>
    <mergeCell ref="EW30:FE30"/>
    <mergeCell ref="FF30:FP30"/>
    <mergeCell ref="FQ30:FZ30"/>
    <mergeCell ref="DG30:DN30"/>
    <mergeCell ref="DO30:DV30"/>
    <mergeCell ref="DW30:EE30"/>
    <mergeCell ref="EF30:EM30"/>
    <mergeCell ref="CA30:CH30"/>
    <mergeCell ref="CI30:CP30"/>
    <mergeCell ref="CQ30:CX30"/>
    <mergeCell ref="CY30:DF30"/>
    <mergeCell ref="GG29:GR29"/>
    <mergeCell ref="GS29:HD29"/>
    <mergeCell ref="A30:E30"/>
    <mergeCell ref="F30:AI30"/>
    <mergeCell ref="AJ30:AT30"/>
    <mergeCell ref="AU30:BB30"/>
    <mergeCell ref="BC30:BJ30"/>
    <mergeCell ref="BK30:BR30"/>
    <mergeCell ref="BS30:BZ30"/>
    <mergeCell ref="EW29:FE29"/>
    <mergeCell ref="FF29:FP29"/>
    <mergeCell ref="FQ29:FZ29"/>
    <mergeCell ref="GA29:GF29"/>
    <mergeCell ref="DO29:DV29"/>
    <mergeCell ref="DW29:EE29"/>
    <mergeCell ref="EN29:EV29"/>
    <mergeCell ref="EF29:EM29"/>
    <mergeCell ref="CI29:CP29"/>
    <mergeCell ref="CQ29:CX29"/>
    <mergeCell ref="CY29:DF29"/>
    <mergeCell ref="DG29:DN29"/>
    <mergeCell ref="BC29:BJ29"/>
    <mergeCell ref="BK29:BR29"/>
    <mergeCell ref="BS29:BZ29"/>
    <mergeCell ref="CA29:CH29"/>
    <mergeCell ref="GG28:GR28"/>
    <mergeCell ref="GS28:HD28"/>
    <mergeCell ref="F28:AI28"/>
    <mergeCell ref="EW28:FE28"/>
    <mergeCell ref="FF28:FP28"/>
    <mergeCell ref="FQ28:FZ28"/>
    <mergeCell ref="GA28:GF28"/>
    <mergeCell ref="DO28:DV28"/>
    <mergeCell ref="DW28:EE28"/>
    <mergeCell ref="EN28:EV28"/>
    <mergeCell ref="EF28:EM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AU28:BB28"/>
    <mergeCell ref="A29:E29"/>
    <mergeCell ref="F29:AI29"/>
    <mergeCell ref="AJ29:AT29"/>
    <mergeCell ref="AU29:BB29"/>
    <mergeCell ref="A31:E31"/>
    <mergeCell ref="F31:AI31"/>
    <mergeCell ref="A28:E28"/>
    <mergeCell ref="AJ28:AT28"/>
    <mergeCell ref="AJ31:AT31"/>
    <mergeCell ref="GG25:GR25"/>
    <mergeCell ref="GS25:HD25"/>
    <mergeCell ref="A27:E27"/>
    <mergeCell ref="F27:AI27"/>
    <mergeCell ref="AJ27:AT27"/>
    <mergeCell ref="AU27:BB27"/>
    <mergeCell ref="BC27:BJ27"/>
    <mergeCell ref="BK27:BR27"/>
    <mergeCell ref="BS27:BZ27"/>
    <mergeCell ref="EW25:FE25"/>
    <mergeCell ref="FF25:FP25"/>
    <mergeCell ref="FQ25:FZ25"/>
    <mergeCell ref="GA25:GF25"/>
    <mergeCell ref="DO25:DV25"/>
    <mergeCell ref="DW25:EE25"/>
    <mergeCell ref="EN25:EV25"/>
    <mergeCell ref="EF25:EM25"/>
    <mergeCell ref="CI25:CP25"/>
    <mergeCell ref="CQ25:CX25"/>
    <mergeCell ref="CY25:DF25"/>
    <mergeCell ref="DG25:DN25"/>
    <mergeCell ref="BC25:BJ25"/>
    <mergeCell ref="BK25:BR25"/>
    <mergeCell ref="BS25:BZ25"/>
    <mergeCell ref="CA25:CH25"/>
    <mergeCell ref="A25:E25"/>
    <mergeCell ref="F25:AI25"/>
    <mergeCell ref="AJ25:AT25"/>
    <mergeCell ref="AU25:BB25"/>
    <mergeCell ref="FQ16:FZ16"/>
    <mergeCell ref="GA16:GF16"/>
    <mergeCell ref="GG16:GR16"/>
    <mergeCell ref="GS16:HD16"/>
    <mergeCell ref="DW16:EE16"/>
    <mergeCell ref="EN16:EV16"/>
    <mergeCell ref="EW16:FE16"/>
    <mergeCell ref="FF16:FP16"/>
    <mergeCell ref="CQ16:CX16"/>
    <mergeCell ref="CY16:DF16"/>
    <mergeCell ref="DG16:DN16"/>
    <mergeCell ref="DO16:DV16"/>
    <mergeCell ref="GG15:GR15"/>
    <mergeCell ref="GS15:HD15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EW15:FE15"/>
    <mergeCell ref="FF15:FP15"/>
    <mergeCell ref="FQ15:FZ15"/>
    <mergeCell ref="GA15:GF15"/>
    <mergeCell ref="DG15:DN15"/>
    <mergeCell ref="DO15:DV15"/>
    <mergeCell ref="DW15:EE15"/>
    <mergeCell ref="EN15:EV15"/>
    <mergeCell ref="CA15:CH15"/>
    <mergeCell ref="CI15:CP15"/>
    <mergeCell ref="CQ15:CX15"/>
    <mergeCell ref="CY15:DF15"/>
    <mergeCell ref="AU15:BB15"/>
    <mergeCell ref="BC15:BJ15"/>
    <mergeCell ref="BK15:BR15"/>
    <mergeCell ref="BS15:BZ15"/>
    <mergeCell ref="FQ14:FZ14"/>
    <mergeCell ref="GA14:GF14"/>
    <mergeCell ref="GG14:GR14"/>
    <mergeCell ref="GS14:HD14"/>
    <mergeCell ref="DW14:EE14"/>
    <mergeCell ref="EN14:EV14"/>
    <mergeCell ref="EW14:FE14"/>
    <mergeCell ref="FF14:FP14"/>
    <mergeCell ref="CQ14:CX14"/>
    <mergeCell ref="CY14:DF14"/>
    <mergeCell ref="DG14:DN14"/>
    <mergeCell ref="DO14:DV14"/>
    <mergeCell ref="GS13:HD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FQ13:FZ13"/>
    <mergeCell ref="GA13:GF13"/>
    <mergeCell ref="EW13:FE13"/>
    <mergeCell ref="GG13:GR13"/>
    <mergeCell ref="GS12:HD12"/>
    <mergeCell ref="A13:E13"/>
    <mergeCell ref="F13:AI13"/>
    <mergeCell ref="AJ13:AT13"/>
    <mergeCell ref="AU13:BB13"/>
    <mergeCell ref="BC13:BJ13"/>
    <mergeCell ref="BK13:BR13"/>
    <mergeCell ref="BS13:BZ13"/>
    <mergeCell ref="GA12:GF12"/>
    <mergeCell ref="CA13:CH13"/>
    <mergeCell ref="GG12:GR12"/>
    <mergeCell ref="CI13:CP13"/>
    <mergeCell ref="CQ13:CX13"/>
    <mergeCell ref="CY13:DF13"/>
    <mergeCell ref="DG13:DN13"/>
    <mergeCell ref="DO13:DV13"/>
    <mergeCell ref="DW13:EE13"/>
    <mergeCell ref="EN13:EV13"/>
    <mergeCell ref="EN12:EV12"/>
    <mergeCell ref="FF13:FP13"/>
    <mergeCell ref="EW12:FE12"/>
    <mergeCell ref="FF12:FP12"/>
    <mergeCell ref="FQ12:FZ12"/>
    <mergeCell ref="DG12:DN12"/>
    <mergeCell ref="DO12:DV12"/>
    <mergeCell ref="DW12:EE12"/>
    <mergeCell ref="CA12:CH12"/>
    <mergeCell ref="CI12:CP12"/>
    <mergeCell ref="CQ12:CX12"/>
    <mergeCell ref="CY12:DF12"/>
    <mergeCell ref="HQ6:HS6"/>
    <mergeCell ref="HT6:HV6"/>
    <mergeCell ref="A12:E12"/>
    <mergeCell ref="F12:AI12"/>
    <mergeCell ref="AJ12:AT12"/>
    <mergeCell ref="AU12:BB12"/>
    <mergeCell ref="BC12:BJ12"/>
    <mergeCell ref="BK12:BR12"/>
    <mergeCell ref="FQ9:HD9"/>
    <mergeCell ref="BS12:BZ12"/>
    <mergeCell ref="GY6:GZ6"/>
    <mergeCell ref="HA6:HC6"/>
    <mergeCell ref="HD6:HE6"/>
    <mergeCell ref="HF6:HP6"/>
    <mergeCell ref="HC1:IA1"/>
    <mergeCell ref="HD3:IA3"/>
    <mergeCell ref="GZ4:IA4"/>
    <mergeCell ref="GZ5:IA5"/>
    <mergeCell ref="A2:IA2"/>
    <mergeCell ref="GG11:GR11"/>
    <mergeCell ref="GS11:HD11"/>
    <mergeCell ref="GG10:HD10"/>
    <mergeCell ref="HE9:IA11"/>
    <mergeCell ref="CA10:CP10"/>
    <mergeCell ref="CQ10:DF10"/>
    <mergeCell ref="FQ10:FZ11"/>
    <mergeCell ref="GA10:GF11"/>
    <mergeCell ref="CA11:CH11"/>
    <mergeCell ref="CI11:CP11"/>
    <mergeCell ref="CQ11:CX11"/>
    <mergeCell ref="CY11:DF11"/>
    <mergeCell ref="EN9:FE10"/>
    <mergeCell ref="EN11:EV11"/>
    <mergeCell ref="EF11:EM11"/>
    <mergeCell ref="DW9:EM10"/>
    <mergeCell ref="DG10:DV10"/>
    <mergeCell ref="DG11:DN11"/>
    <mergeCell ref="DO11:DV11"/>
    <mergeCell ref="FF9:FP11"/>
    <mergeCell ref="AU11:BB11"/>
    <mergeCell ref="BC11:BJ11"/>
    <mergeCell ref="AU10:BJ10"/>
    <mergeCell ref="BK10:BZ10"/>
    <mergeCell ref="BK11:BR11"/>
    <mergeCell ref="BS11:BZ11"/>
    <mergeCell ref="EW11:FE11"/>
    <mergeCell ref="AU9:DV9"/>
    <mergeCell ref="DW11:EE11"/>
    <mergeCell ref="A17:E17"/>
    <mergeCell ref="F17:AI17"/>
    <mergeCell ref="AJ17:AT17"/>
    <mergeCell ref="A9:E11"/>
    <mergeCell ref="F9:AI11"/>
    <mergeCell ref="AJ9:AT11"/>
    <mergeCell ref="A15:E15"/>
    <mergeCell ref="F15:AI15"/>
    <mergeCell ref="AJ15:AT15"/>
    <mergeCell ref="A16:E16"/>
    <mergeCell ref="AU17:BB17"/>
    <mergeCell ref="BC17:BJ17"/>
    <mergeCell ref="BK17:BR17"/>
    <mergeCell ref="BS17:BZ17"/>
    <mergeCell ref="DG17:DN17"/>
    <mergeCell ref="DO17:DV17"/>
    <mergeCell ref="DW17:EE17"/>
    <mergeCell ref="CA17:CH17"/>
    <mergeCell ref="CI17:CP17"/>
    <mergeCell ref="CQ17:CX17"/>
    <mergeCell ref="CY17:DF17"/>
    <mergeCell ref="GA17:GF17"/>
    <mergeCell ref="GG17:GR17"/>
    <mergeCell ref="GS17:HD17"/>
    <mergeCell ref="EN17:EV17"/>
    <mergeCell ref="EW17:FE17"/>
    <mergeCell ref="FF17:FP17"/>
    <mergeCell ref="FQ17:FZ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FF18:FP18"/>
    <mergeCell ref="FQ18:FZ18"/>
    <mergeCell ref="GA18:GF18"/>
    <mergeCell ref="DO18:DV18"/>
    <mergeCell ref="DW18:EE18"/>
    <mergeCell ref="EN18:EV18"/>
    <mergeCell ref="GG18:GR18"/>
    <mergeCell ref="GS18:HD18"/>
    <mergeCell ref="A19:E19"/>
    <mergeCell ref="F19:AI19"/>
    <mergeCell ref="AJ19:AT19"/>
    <mergeCell ref="AU19:BB19"/>
    <mergeCell ref="BC19:BJ19"/>
    <mergeCell ref="BK19:BR19"/>
    <mergeCell ref="BS19:BZ19"/>
    <mergeCell ref="EW18:FE18"/>
    <mergeCell ref="DG19:DN19"/>
    <mergeCell ref="DO19:DV19"/>
    <mergeCell ref="DW19:EE19"/>
    <mergeCell ref="CA19:CH19"/>
    <mergeCell ref="CI19:CP19"/>
    <mergeCell ref="CQ19:CX19"/>
    <mergeCell ref="CY19:DF19"/>
    <mergeCell ref="GA19:GF19"/>
    <mergeCell ref="GG19:GR19"/>
    <mergeCell ref="GS19:HD19"/>
    <mergeCell ref="EN19:EV19"/>
    <mergeCell ref="EW19:FE19"/>
    <mergeCell ref="FF19:FP19"/>
    <mergeCell ref="FQ19:FZ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N20:EV20"/>
    <mergeCell ref="EF20:EM20"/>
    <mergeCell ref="GG20:GR20"/>
    <mergeCell ref="GS20:HD20"/>
    <mergeCell ref="EW20:FE20"/>
    <mergeCell ref="FF20:FP20"/>
    <mergeCell ref="FQ20:FZ20"/>
    <mergeCell ref="GA20:GF20"/>
    <mergeCell ref="CA27:CH27"/>
    <mergeCell ref="CI27:CP27"/>
    <mergeCell ref="CQ27:CX27"/>
    <mergeCell ref="CY27:DF27"/>
    <mergeCell ref="DG27:DN27"/>
    <mergeCell ref="DO27:DV27"/>
    <mergeCell ref="DW27:EE27"/>
    <mergeCell ref="EF27:EM27"/>
    <mergeCell ref="EN27:EV27"/>
    <mergeCell ref="EW27:FE27"/>
    <mergeCell ref="FF27:FP27"/>
    <mergeCell ref="FQ27:FZ27"/>
    <mergeCell ref="GA27:GF27"/>
    <mergeCell ref="GG27:GR27"/>
    <mergeCell ref="GS27:HD27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FF21:FP21"/>
    <mergeCell ref="FQ21:FZ21"/>
    <mergeCell ref="GA21:GF21"/>
    <mergeCell ref="DO21:DV21"/>
    <mergeCell ref="DW21:EE21"/>
    <mergeCell ref="EN21:EV21"/>
    <mergeCell ref="EF21:EM21"/>
    <mergeCell ref="GG21:GR21"/>
    <mergeCell ref="GS21:HD21"/>
    <mergeCell ref="A22:E22"/>
    <mergeCell ref="F22:AI22"/>
    <mergeCell ref="AJ22:AT22"/>
    <mergeCell ref="AU22:BB22"/>
    <mergeCell ref="BC22:BJ22"/>
    <mergeCell ref="BK22:BR22"/>
    <mergeCell ref="BS22:BZ22"/>
    <mergeCell ref="EW21:FE21"/>
    <mergeCell ref="CA22:CH22"/>
    <mergeCell ref="CI22:CP22"/>
    <mergeCell ref="CQ22:CX22"/>
    <mergeCell ref="CY22:DF22"/>
    <mergeCell ref="DG22:DN22"/>
    <mergeCell ref="DO22:DV22"/>
    <mergeCell ref="DW22:EE22"/>
    <mergeCell ref="EF22:EM22"/>
    <mergeCell ref="EN22:EV22"/>
    <mergeCell ref="EW22:FE22"/>
    <mergeCell ref="FF22:FP22"/>
    <mergeCell ref="FQ22:FZ22"/>
    <mergeCell ref="BC23:BJ23"/>
    <mergeCell ref="BK23:BR23"/>
    <mergeCell ref="BS23:BZ23"/>
    <mergeCell ref="CA23:CH23"/>
    <mergeCell ref="A23:E23"/>
    <mergeCell ref="F23:AI23"/>
    <mergeCell ref="AJ23:AT23"/>
    <mergeCell ref="AU23:BB23"/>
    <mergeCell ref="CY24:DF24"/>
    <mergeCell ref="FF23:FP23"/>
    <mergeCell ref="CI23:CP23"/>
    <mergeCell ref="CQ23:CX23"/>
    <mergeCell ref="CY23:DF23"/>
    <mergeCell ref="DG23:DN23"/>
    <mergeCell ref="DO23:DV23"/>
    <mergeCell ref="DW23:EE23"/>
    <mergeCell ref="EN23:EV23"/>
    <mergeCell ref="EF23:EM23"/>
    <mergeCell ref="GA23:GF23"/>
    <mergeCell ref="A24:E24"/>
    <mergeCell ref="F24:AI24"/>
    <mergeCell ref="AJ24:AT24"/>
    <mergeCell ref="AU24:BB24"/>
    <mergeCell ref="BC24:BJ24"/>
    <mergeCell ref="BK24:BR24"/>
    <mergeCell ref="BS24:BZ24"/>
    <mergeCell ref="EW23:FE23"/>
    <mergeCell ref="CQ24:CX24"/>
    <mergeCell ref="EW24:FE24"/>
    <mergeCell ref="FF24:FP24"/>
    <mergeCell ref="FQ24:FZ24"/>
    <mergeCell ref="FQ23:FZ23"/>
    <mergeCell ref="BC26:BJ26"/>
    <mergeCell ref="BK26:BR26"/>
    <mergeCell ref="BS26:BZ26"/>
    <mergeCell ref="GA24:GF24"/>
    <mergeCell ref="DG24:DN24"/>
    <mergeCell ref="DO24:DV24"/>
    <mergeCell ref="DW24:EE24"/>
    <mergeCell ref="CA24:CH24"/>
    <mergeCell ref="CI24:CP24"/>
    <mergeCell ref="EN24:EV24"/>
    <mergeCell ref="A26:E26"/>
    <mergeCell ref="F26:AI26"/>
    <mergeCell ref="AJ26:AT26"/>
    <mergeCell ref="AU26:BB26"/>
    <mergeCell ref="CA26:CH26"/>
    <mergeCell ref="CI26:CP26"/>
    <mergeCell ref="CQ26:CX26"/>
    <mergeCell ref="CY26:DF26"/>
    <mergeCell ref="DG26:DN26"/>
    <mergeCell ref="DO26:DV26"/>
    <mergeCell ref="DW26:EE26"/>
    <mergeCell ref="EF26:EM26"/>
    <mergeCell ref="EN26:EV26"/>
    <mergeCell ref="EW26:FE26"/>
    <mergeCell ref="FF26:FP26"/>
    <mergeCell ref="FQ26:FZ26"/>
    <mergeCell ref="GA22:GF22"/>
    <mergeCell ref="GG22:GR22"/>
    <mergeCell ref="GS22:HD22"/>
    <mergeCell ref="GA26:GF26"/>
    <mergeCell ref="GG26:GR26"/>
    <mergeCell ref="GS26:HD26"/>
    <mergeCell ref="GG24:GR24"/>
    <mergeCell ref="GS24:HD24"/>
    <mergeCell ref="GG23:GR23"/>
    <mergeCell ref="GS23:HD23"/>
    <mergeCell ref="DG31:DN31"/>
    <mergeCell ref="DO31:DV31"/>
    <mergeCell ref="DW31:EE31"/>
    <mergeCell ref="EF31:EM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N32:EV32"/>
    <mergeCell ref="EF32:EM32"/>
    <mergeCell ref="EW32:FE32"/>
    <mergeCell ref="FF32:FP32"/>
    <mergeCell ref="FQ32:FZ32"/>
    <mergeCell ref="GA32:GF32"/>
    <mergeCell ref="GG32:GR32"/>
    <mergeCell ref="GS32:HD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N33:EV33"/>
    <mergeCell ref="EF33:EM33"/>
    <mergeCell ref="EW33:FE33"/>
    <mergeCell ref="FF33:FP33"/>
    <mergeCell ref="FQ33:FZ33"/>
    <mergeCell ref="GA33:GF33"/>
    <mergeCell ref="GG33:GR33"/>
    <mergeCell ref="GS33:HD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N34:EV34"/>
    <mergeCell ref="EF34:EM34"/>
    <mergeCell ref="EW34:FE34"/>
    <mergeCell ref="FF34:FP34"/>
    <mergeCell ref="FQ34:FZ34"/>
    <mergeCell ref="GA34:GF34"/>
    <mergeCell ref="GG34:GR34"/>
    <mergeCell ref="GS34:HD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N35:EV35"/>
    <mergeCell ref="EF35:EM35"/>
    <mergeCell ref="EW35:FE35"/>
    <mergeCell ref="FF35:FP35"/>
    <mergeCell ref="FQ35:FZ35"/>
    <mergeCell ref="GA35:GF35"/>
    <mergeCell ref="GG35:GR35"/>
    <mergeCell ref="GS35:HD35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EN41:EV41"/>
    <mergeCell ref="EF41:EM41"/>
    <mergeCell ref="EW41:FE41"/>
    <mergeCell ref="FF41:FP41"/>
    <mergeCell ref="FQ41:FZ41"/>
    <mergeCell ref="GA41:GF41"/>
    <mergeCell ref="GG41:GR41"/>
    <mergeCell ref="GS41:HD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N42:EV42"/>
    <mergeCell ref="EF42:EM42"/>
    <mergeCell ref="EW42:FE42"/>
    <mergeCell ref="FF42:FP42"/>
    <mergeCell ref="FQ42:FZ42"/>
    <mergeCell ref="GA42:GF42"/>
    <mergeCell ref="GG42:GR42"/>
    <mergeCell ref="GS42:HD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N43:EV43"/>
    <mergeCell ref="EF43:EM43"/>
    <mergeCell ref="EW43:FE43"/>
    <mergeCell ref="FF43:FP43"/>
    <mergeCell ref="FQ43:FZ43"/>
    <mergeCell ref="GA43:GF43"/>
    <mergeCell ref="GG43:GR43"/>
    <mergeCell ref="GS43:HD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CQ44:CX44"/>
    <mergeCell ref="CY44:DF44"/>
    <mergeCell ref="DG44:DN44"/>
    <mergeCell ref="DO44:DV44"/>
    <mergeCell ref="DW44:EE44"/>
    <mergeCell ref="EN44:EV44"/>
    <mergeCell ref="EF44:EM44"/>
    <mergeCell ref="EW44:FE44"/>
    <mergeCell ref="FF44:FP44"/>
    <mergeCell ref="FQ44:FZ44"/>
    <mergeCell ref="GA44:GF44"/>
    <mergeCell ref="GG44:GR44"/>
    <mergeCell ref="GS44:HD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CI45:CP45"/>
    <mergeCell ref="CQ45:CX45"/>
    <mergeCell ref="CY45:DF45"/>
    <mergeCell ref="DG45:DN45"/>
    <mergeCell ref="DO45:DV45"/>
    <mergeCell ref="DW45:EE45"/>
    <mergeCell ref="EN45:EV45"/>
    <mergeCell ref="EF45:EM45"/>
    <mergeCell ref="EW45:FE45"/>
    <mergeCell ref="FF45:FP45"/>
    <mergeCell ref="FQ45:FZ45"/>
    <mergeCell ref="GA45:GF45"/>
    <mergeCell ref="GG45:GR45"/>
    <mergeCell ref="GS45:HD45"/>
    <mergeCell ref="EF12:EM12"/>
    <mergeCell ref="EF13:EM13"/>
    <mergeCell ref="EF14:EM14"/>
    <mergeCell ref="EF15:EM15"/>
    <mergeCell ref="EF16:EM16"/>
    <mergeCell ref="EF17:EM17"/>
    <mergeCell ref="EF18:EM18"/>
    <mergeCell ref="EF19:EM19"/>
  </mergeCells>
  <printOptions/>
  <pageMargins left="0.46" right="0.2" top="1.03" bottom="0.19" header="0.96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0"/>
  <sheetViews>
    <sheetView view="pageBreakPreview" zoomScaleNormal="130" zoomScaleSheetLayoutView="100" workbookViewId="0" topLeftCell="A1">
      <selection activeCell="HY11" sqref="HY11:ID11"/>
    </sheetView>
  </sheetViews>
  <sheetFormatPr defaultColWidth="9.00390625" defaultRowHeight="12.75"/>
  <cols>
    <col min="1" max="1" width="1.25" style="8" customWidth="1"/>
    <col min="2" max="34" width="0.875" style="8" customWidth="1"/>
    <col min="35" max="35" width="7.375" style="8" customWidth="1"/>
    <col min="36" max="46" width="0.875" style="8" customWidth="1"/>
    <col min="47" max="47" width="2.00390625" style="8" customWidth="1"/>
    <col min="48" max="51" width="0.875" style="8" customWidth="1"/>
    <col min="52" max="52" width="1.625" style="8" customWidth="1"/>
    <col min="53" max="76" width="0.875" style="8" customWidth="1"/>
    <col min="77" max="77" width="1.37890625" style="8" customWidth="1"/>
    <col min="78" max="252" width="0.875" style="8" customWidth="1"/>
    <col min="253" max="253" width="0.2421875" style="8" customWidth="1"/>
    <col min="254" max="16384" width="0.875" style="8" customWidth="1"/>
  </cols>
  <sheetData>
    <row r="1" spans="222:246" s="1" customFormat="1" ht="33" customHeight="1">
      <c r="HN1" s="107" t="s">
        <v>65</v>
      </c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</row>
    <row r="2" spans="1:246" s="2" customFormat="1" ht="23.25" customHeight="1">
      <c r="A2" s="111" t="s">
        <v>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</row>
    <row r="3" spans="223:246" s="3" customFormat="1" ht="24" customHeight="1">
      <c r="HO3" s="108" t="s">
        <v>18</v>
      </c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</row>
    <row r="4" spans="218:246" s="3" customFormat="1" ht="12">
      <c r="HJ4" s="4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</row>
    <row r="5" spans="219:246" s="3" customFormat="1" ht="12">
      <c r="HK5" s="110" t="s">
        <v>19</v>
      </c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</row>
    <row r="6" spans="218:246" s="3" customFormat="1" ht="12">
      <c r="HJ6" s="112" t="s">
        <v>20</v>
      </c>
      <c r="HK6" s="112"/>
      <c r="HL6" s="113"/>
      <c r="HM6" s="113"/>
      <c r="HN6" s="113"/>
      <c r="HO6" s="114" t="s">
        <v>20</v>
      </c>
      <c r="HP6" s="114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2">
        <v>20</v>
      </c>
      <c r="IC6" s="112"/>
      <c r="ID6" s="112"/>
      <c r="IE6" s="115"/>
      <c r="IF6" s="115"/>
      <c r="IG6" s="115"/>
      <c r="II6" s="6" t="s">
        <v>21</v>
      </c>
      <c r="IL6" s="6"/>
    </row>
    <row r="7" s="3" customFormat="1" ht="12">
      <c r="IL7" s="5" t="s">
        <v>22</v>
      </c>
    </row>
    <row r="9" spans="1:246" ht="13.5" customHeight="1">
      <c r="A9" s="139" t="s">
        <v>0</v>
      </c>
      <c r="B9" s="139"/>
      <c r="C9" s="139"/>
      <c r="D9" s="139"/>
      <c r="E9" s="139"/>
      <c r="F9" s="139" t="s">
        <v>67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8" t="s">
        <v>68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 t="s">
        <v>69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 t="s">
        <v>70</v>
      </c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 t="s">
        <v>71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9" t="s">
        <v>72</v>
      </c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</row>
    <row r="10" spans="1:246" ht="13.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9" t="s">
        <v>73</v>
      </c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 t="s">
        <v>74</v>
      </c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 t="s">
        <v>75</v>
      </c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8" t="s">
        <v>76</v>
      </c>
      <c r="IF10" s="138"/>
      <c r="IG10" s="138"/>
      <c r="IH10" s="138"/>
      <c r="II10" s="138"/>
      <c r="IJ10" s="138"/>
      <c r="IK10" s="138"/>
      <c r="IL10" s="138"/>
    </row>
    <row r="11" spans="1:246" ht="72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41" t="s">
        <v>5</v>
      </c>
      <c r="AK11" s="141"/>
      <c r="AL11" s="141"/>
      <c r="AM11" s="141"/>
      <c r="AN11" s="141"/>
      <c r="AO11" s="141"/>
      <c r="AP11" s="141"/>
      <c r="AQ11" s="141" t="s">
        <v>77</v>
      </c>
      <c r="AR11" s="141"/>
      <c r="AS11" s="141"/>
      <c r="AT11" s="141"/>
      <c r="AU11" s="141"/>
      <c r="AV11" s="141" t="s">
        <v>78</v>
      </c>
      <c r="AW11" s="141"/>
      <c r="AX11" s="141"/>
      <c r="AY11" s="141"/>
      <c r="AZ11" s="141"/>
      <c r="BA11" s="140" t="s">
        <v>79</v>
      </c>
      <c r="BB11" s="140"/>
      <c r="BC11" s="140"/>
      <c r="BD11" s="140"/>
      <c r="BE11" s="140"/>
      <c r="BF11" s="140"/>
      <c r="BG11" s="140"/>
      <c r="BH11" s="141" t="s">
        <v>80</v>
      </c>
      <c r="BI11" s="141"/>
      <c r="BJ11" s="141"/>
      <c r="BK11" s="141"/>
      <c r="BL11" s="141"/>
      <c r="BM11" s="141"/>
      <c r="BN11" s="141" t="s">
        <v>5</v>
      </c>
      <c r="BO11" s="141"/>
      <c r="BP11" s="141"/>
      <c r="BQ11" s="141"/>
      <c r="BR11" s="141"/>
      <c r="BS11" s="141"/>
      <c r="BT11" s="141"/>
      <c r="BU11" s="141" t="s">
        <v>77</v>
      </c>
      <c r="BV11" s="141"/>
      <c r="BW11" s="141"/>
      <c r="BX11" s="141"/>
      <c r="BY11" s="141"/>
      <c r="BZ11" s="141" t="s">
        <v>78</v>
      </c>
      <c r="CA11" s="141"/>
      <c r="CB11" s="141"/>
      <c r="CC11" s="141"/>
      <c r="CD11" s="141"/>
      <c r="CE11" s="140" t="s">
        <v>79</v>
      </c>
      <c r="CF11" s="140"/>
      <c r="CG11" s="140"/>
      <c r="CH11" s="140"/>
      <c r="CI11" s="140"/>
      <c r="CJ11" s="140"/>
      <c r="CK11" s="140"/>
      <c r="CL11" s="141" t="s">
        <v>80</v>
      </c>
      <c r="CM11" s="141"/>
      <c r="CN11" s="141"/>
      <c r="CO11" s="141"/>
      <c r="CP11" s="141"/>
      <c r="CQ11" s="141"/>
      <c r="CR11" s="141" t="s">
        <v>5</v>
      </c>
      <c r="CS11" s="141"/>
      <c r="CT11" s="141"/>
      <c r="CU11" s="141"/>
      <c r="CV11" s="141"/>
      <c r="CW11" s="141"/>
      <c r="CX11" s="141"/>
      <c r="CY11" s="141" t="s">
        <v>77</v>
      </c>
      <c r="CZ11" s="141"/>
      <c r="DA11" s="141"/>
      <c r="DB11" s="141"/>
      <c r="DC11" s="141"/>
      <c r="DD11" s="141" t="s">
        <v>78</v>
      </c>
      <c r="DE11" s="141"/>
      <c r="DF11" s="141"/>
      <c r="DG11" s="141"/>
      <c r="DH11" s="141"/>
      <c r="DI11" s="140" t="s">
        <v>79</v>
      </c>
      <c r="DJ11" s="140"/>
      <c r="DK11" s="140"/>
      <c r="DL11" s="140"/>
      <c r="DM11" s="140"/>
      <c r="DN11" s="140"/>
      <c r="DO11" s="140"/>
      <c r="DP11" s="141" t="s">
        <v>80</v>
      </c>
      <c r="DQ11" s="141"/>
      <c r="DR11" s="141"/>
      <c r="DS11" s="141"/>
      <c r="DT11" s="141"/>
      <c r="DU11" s="141"/>
      <c r="DV11" s="141" t="s">
        <v>5</v>
      </c>
      <c r="DW11" s="141"/>
      <c r="DX11" s="141"/>
      <c r="DY11" s="141"/>
      <c r="DZ11" s="141"/>
      <c r="EA11" s="141"/>
      <c r="EB11" s="141"/>
      <c r="EC11" s="141" t="s">
        <v>77</v>
      </c>
      <c r="ED11" s="141"/>
      <c r="EE11" s="141"/>
      <c r="EF11" s="141"/>
      <c r="EG11" s="141"/>
      <c r="EH11" s="141" t="s">
        <v>78</v>
      </c>
      <c r="EI11" s="141"/>
      <c r="EJ11" s="141"/>
      <c r="EK11" s="141"/>
      <c r="EL11" s="141"/>
      <c r="EM11" s="140" t="s">
        <v>79</v>
      </c>
      <c r="EN11" s="140"/>
      <c r="EO11" s="140"/>
      <c r="EP11" s="140"/>
      <c r="EQ11" s="140"/>
      <c r="ER11" s="140"/>
      <c r="ES11" s="140"/>
      <c r="ET11" s="141" t="s">
        <v>80</v>
      </c>
      <c r="EU11" s="141"/>
      <c r="EV11" s="141"/>
      <c r="EW11" s="141"/>
      <c r="EX11" s="141"/>
      <c r="EY11" s="141"/>
      <c r="EZ11" s="140" t="s">
        <v>81</v>
      </c>
      <c r="FA11" s="140"/>
      <c r="FB11" s="140"/>
      <c r="FC11" s="140"/>
      <c r="FD11" s="140"/>
      <c r="FE11" s="140"/>
      <c r="FF11" s="140"/>
      <c r="FG11" s="140" t="s">
        <v>82</v>
      </c>
      <c r="FH11" s="140"/>
      <c r="FI11" s="140"/>
      <c r="FJ11" s="140"/>
      <c r="FK11" s="140"/>
      <c r="FL11" s="140"/>
      <c r="FM11" s="140"/>
      <c r="FN11" s="140" t="s">
        <v>83</v>
      </c>
      <c r="FO11" s="140"/>
      <c r="FP11" s="140"/>
      <c r="FQ11" s="140"/>
      <c r="FR11" s="140"/>
      <c r="FS11" s="140" t="s">
        <v>84</v>
      </c>
      <c r="FT11" s="140"/>
      <c r="FU11" s="140"/>
      <c r="FV11" s="140"/>
      <c r="FW11" s="140"/>
      <c r="FX11" s="140"/>
      <c r="FY11" s="140"/>
      <c r="FZ11" s="140" t="s">
        <v>81</v>
      </c>
      <c r="GA11" s="140"/>
      <c r="GB11" s="140"/>
      <c r="GC11" s="140"/>
      <c r="GD11" s="140"/>
      <c r="GE11" s="140"/>
      <c r="GF11" s="140"/>
      <c r="GG11" s="140" t="s">
        <v>82</v>
      </c>
      <c r="GH11" s="140"/>
      <c r="GI11" s="140"/>
      <c r="GJ11" s="140"/>
      <c r="GK11" s="140"/>
      <c r="GL11" s="140"/>
      <c r="GM11" s="140"/>
      <c r="GN11" s="140" t="s">
        <v>85</v>
      </c>
      <c r="GO11" s="140"/>
      <c r="GP11" s="140"/>
      <c r="GQ11" s="140"/>
      <c r="GR11" s="140"/>
      <c r="GS11" s="140"/>
      <c r="GT11" s="140"/>
      <c r="GU11" s="140"/>
      <c r="GV11" s="140" t="s">
        <v>86</v>
      </c>
      <c r="GW11" s="140"/>
      <c r="GX11" s="140"/>
      <c r="GY11" s="140"/>
      <c r="GZ11" s="140"/>
      <c r="HA11" s="140" t="s">
        <v>81</v>
      </c>
      <c r="HB11" s="140"/>
      <c r="HC11" s="140"/>
      <c r="HD11" s="140"/>
      <c r="HE11" s="140"/>
      <c r="HF11" s="140"/>
      <c r="HG11" s="140"/>
      <c r="HH11" s="140" t="s">
        <v>82</v>
      </c>
      <c r="HI11" s="140"/>
      <c r="HJ11" s="140"/>
      <c r="HK11" s="140"/>
      <c r="HL11" s="140"/>
      <c r="HM11" s="140"/>
      <c r="HN11" s="140"/>
      <c r="HO11" s="140" t="s">
        <v>87</v>
      </c>
      <c r="HP11" s="140"/>
      <c r="HQ11" s="140"/>
      <c r="HR11" s="140"/>
      <c r="HS11" s="140"/>
      <c r="HT11" s="140" t="s">
        <v>88</v>
      </c>
      <c r="HU11" s="140"/>
      <c r="HV11" s="140"/>
      <c r="HW11" s="140"/>
      <c r="HX11" s="140"/>
      <c r="HY11" s="140" t="s">
        <v>89</v>
      </c>
      <c r="HZ11" s="140"/>
      <c r="IA11" s="140"/>
      <c r="IB11" s="140"/>
      <c r="IC11" s="140"/>
      <c r="ID11" s="140"/>
      <c r="IE11" s="138"/>
      <c r="IF11" s="138"/>
      <c r="IG11" s="138"/>
      <c r="IH11" s="138"/>
      <c r="II11" s="138"/>
      <c r="IJ11" s="138"/>
      <c r="IK11" s="138"/>
      <c r="IL11" s="138"/>
    </row>
    <row r="12" spans="1:246" s="28" customFormat="1" ht="21" customHeight="1">
      <c r="A12" s="132"/>
      <c r="B12" s="132"/>
      <c r="C12" s="132"/>
      <c r="D12" s="132"/>
      <c r="E12" s="132"/>
      <c r="F12" s="137" t="s">
        <v>25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1">
        <f>AJ13+AJ38</f>
        <v>40.129000000000005</v>
      </c>
      <c r="AK12" s="131"/>
      <c r="AL12" s="131"/>
      <c r="AM12" s="131"/>
      <c r="AN12" s="131"/>
      <c r="AO12" s="131"/>
      <c r="AP12" s="131"/>
      <c r="AQ12" s="131">
        <f>AQ13+AQ38</f>
        <v>10.427</v>
      </c>
      <c r="AR12" s="131"/>
      <c r="AS12" s="131"/>
      <c r="AT12" s="131"/>
      <c r="AU12" s="131"/>
      <c r="AV12" s="131">
        <f>AV13+AV38</f>
        <v>8.948</v>
      </c>
      <c r="AW12" s="131"/>
      <c r="AX12" s="131"/>
      <c r="AY12" s="131"/>
      <c r="AZ12" s="131"/>
      <c r="BA12" s="131">
        <f>BA13+BA38</f>
        <v>20.544999999999998</v>
      </c>
      <c r="BB12" s="131"/>
      <c r="BC12" s="131"/>
      <c r="BD12" s="131"/>
      <c r="BE12" s="131"/>
      <c r="BF12" s="131"/>
      <c r="BG12" s="131"/>
      <c r="BH12" s="131">
        <f>BH13+BH38</f>
        <v>0.21100000000000002</v>
      </c>
      <c r="BI12" s="131"/>
      <c r="BJ12" s="131"/>
      <c r="BK12" s="131"/>
      <c r="BL12" s="131"/>
      <c r="BM12" s="131"/>
      <c r="BN12" s="131">
        <f>BN13+BN38</f>
        <v>41.0991835</v>
      </c>
      <c r="BO12" s="131"/>
      <c r="BP12" s="131"/>
      <c r="BQ12" s="131"/>
      <c r="BR12" s="131"/>
      <c r="BS12" s="131"/>
      <c r="BT12" s="131"/>
      <c r="BU12" s="131">
        <f>BU13+BU38</f>
        <v>9.77792958</v>
      </c>
      <c r="BV12" s="131"/>
      <c r="BW12" s="131"/>
      <c r="BX12" s="131"/>
      <c r="BY12" s="131"/>
      <c r="BZ12" s="131">
        <f>BZ13+BZ38</f>
        <v>8.69598184</v>
      </c>
      <c r="CA12" s="131"/>
      <c r="CB12" s="131"/>
      <c r="CC12" s="131"/>
      <c r="CD12" s="131"/>
      <c r="CE12" s="131">
        <f>CE13+CE38</f>
        <v>17.61240398</v>
      </c>
      <c r="CF12" s="131"/>
      <c r="CG12" s="131"/>
      <c r="CH12" s="131"/>
      <c r="CI12" s="131"/>
      <c r="CJ12" s="131"/>
      <c r="CK12" s="131"/>
      <c r="CL12" s="131">
        <f>CL13+CL38</f>
        <v>5.0127419600000005</v>
      </c>
      <c r="CM12" s="131"/>
      <c r="CN12" s="131"/>
      <c r="CO12" s="131"/>
      <c r="CP12" s="131"/>
      <c r="CQ12" s="131"/>
      <c r="CR12" s="131">
        <f>AJ12-BN12</f>
        <v>-0.9701834999999974</v>
      </c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>
        <f>AV12-BZ12</f>
        <v>0.25201816000000044</v>
      </c>
      <c r="DE12" s="131"/>
      <c r="DF12" s="131"/>
      <c r="DG12" s="131"/>
      <c r="DH12" s="131"/>
      <c r="DI12" s="131">
        <f>BA12-CE12</f>
        <v>2.9325960199999983</v>
      </c>
      <c r="DJ12" s="131"/>
      <c r="DK12" s="131"/>
      <c r="DL12" s="131"/>
      <c r="DM12" s="131"/>
      <c r="DN12" s="131"/>
      <c r="DO12" s="131"/>
      <c r="DP12" s="131">
        <f>BH12-CL12</f>
        <v>-4.80174196</v>
      </c>
      <c r="DQ12" s="131"/>
      <c r="DR12" s="131"/>
      <c r="DS12" s="131"/>
      <c r="DT12" s="131"/>
      <c r="DU12" s="131"/>
      <c r="DV12" s="131">
        <f>BN12</f>
        <v>41.0991835</v>
      </c>
      <c r="DW12" s="131"/>
      <c r="DX12" s="131"/>
      <c r="DY12" s="131"/>
      <c r="DZ12" s="131"/>
      <c r="EA12" s="131"/>
      <c r="EB12" s="131"/>
      <c r="EC12" s="130"/>
      <c r="ED12" s="130"/>
      <c r="EE12" s="130"/>
      <c r="EF12" s="130"/>
      <c r="EG12" s="130"/>
      <c r="EH12" s="131">
        <f>BZ12</f>
        <v>8.69598184</v>
      </c>
      <c r="EI12" s="131"/>
      <c r="EJ12" s="131"/>
      <c r="EK12" s="131"/>
      <c r="EL12" s="131"/>
      <c r="EM12" s="131">
        <f>CE12</f>
        <v>17.61240398</v>
      </c>
      <c r="EN12" s="131"/>
      <c r="EO12" s="131"/>
      <c r="EP12" s="131"/>
      <c r="EQ12" s="131"/>
      <c r="ER12" s="131"/>
      <c r="ES12" s="131"/>
      <c r="ET12" s="131">
        <f>CL12</f>
        <v>5.0127419600000005</v>
      </c>
      <c r="EU12" s="131"/>
      <c r="EV12" s="131"/>
      <c r="EW12" s="131"/>
      <c r="EX12" s="131"/>
      <c r="EY12" s="131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</row>
    <row r="13" spans="1:246" s="28" customFormat="1" ht="21.75" customHeight="1">
      <c r="A13" s="132" t="s">
        <v>28</v>
      </c>
      <c r="B13" s="132"/>
      <c r="C13" s="132"/>
      <c r="D13" s="132"/>
      <c r="E13" s="132"/>
      <c r="F13" s="133" t="s">
        <v>26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1">
        <f>AJ14+AJ28+AJ32+AJ36</f>
        <v>30.401</v>
      </c>
      <c r="AK13" s="131"/>
      <c r="AL13" s="131"/>
      <c r="AM13" s="131"/>
      <c r="AN13" s="131"/>
      <c r="AO13" s="131"/>
      <c r="AP13" s="131"/>
      <c r="AQ13" s="131">
        <f>AQ14+AQ28+AQ32+AQ36</f>
        <v>10.427</v>
      </c>
      <c r="AR13" s="131"/>
      <c r="AS13" s="131"/>
      <c r="AT13" s="131"/>
      <c r="AU13" s="131"/>
      <c r="AV13" s="131">
        <f>AV14+AV28+AV32+AV36</f>
        <v>7.696</v>
      </c>
      <c r="AW13" s="131"/>
      <c r="AX13" s="131"/>
      <c r="AY13" s="131"/>
      <c r="AZ13" s="131"/>
      <c r="BA13" s="131">
        <f>BA14+BA28+BA32+BA36</f>
        <v>12.122</v>
      </c>
      <c r="BB13" s="131"/>
      <c r="BC13" s="131"/>
      <c r="BD13" s="131"/>
      <c r="BE13" s="131"/>
      <c r="BF13" s="131"/>
      <c r="BG13" s="131"/>
      <c r="BH13" s="131">
        <f>BH14+BH28+BH32+BH36</f>
        <v>0.15700000000000003</v>
      </c>
      <c r="BI13" s="131"/>
      <c r="BJ13" s="131"/>
      <c r="BK13" s="131"/>
      <c r="BL13" s="131"/>
      <c r="BM13" s="131"/>
      <c r="BN13" s="131">
        <f>BN14+BN28+BN32+BN36</f>
        <v>30.550022560000002</v>
      </c>
      <c r="BO13" s="131"/>
      <c r="BP13" s="131"/>
      <c r="BQ13" s="131"/>
      <c r="BR13" s="131"/>
      <c r="BS13" s="131"/>
      <c r="BT13" s="131"/>
      <c r="BU13" s="131">
        <f>BU14+BU28+BU32+BU36</f>
        <v>9.77792958</v>
      </c>
      <c r="BV13" s="131"/>
      <c r="BW13" s="131"/>
      <c r="BX13" s="131"/>
      <c r="BY13" s="131"/>
      <c r="BZ13" s="131">
        <f>BZ14+BZ28+BZ32+BZ36</f>
        <v>7.9872312</v>
      </c>
      <c r="CA13" s="131"/>
      <c r="CB13" s="131"/>
      <c r="CC13" s="131"/>
      <c r="CD13" s="131"/>
      <c r="CE13" s="131">
        <f>CE14+CE28+CE32+CE36</f>
        <v>9.36973056</v>
      </c>
      <c r="CF13" s="131"/>
      <c r="CG13" s="131"/>
      <c r="CH13" s="131"/>
      <c r="CI13" s="131"/>
      <c r="CJ13" s="131"/>
      <c r="CK13" s="131"/>
      <c r="CL13" s="131">
        <f>CL14+CL28+CL32+CL36</f>
        <v>3.4151312200000006</v>
      </c>
      <c r="CM13" s="131"/>
      <c r="CN13" s="131"/>
      <c r="CO13" s="131"/>
      <c r="CP13" s="131"/>
      <c r="CQ13" s="131"/>
      <c r="CR13" s="131">
        <f>AJ13-BN13</f>
        <v>-0.14902256000000236</v>
      </c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>
        <f>AV13-BZ13</f>
        <v>-0.29123120000000036</v>
      </c>
      <c r="DE13" s="131"/>
      <c r="DF13" s="131"/>
      <c r="DG13" s="131"/>
      <c r="DH13" s="131"/>
      <c r="DI13" s="131">
        <f>BA13-CE13</f>
        <v>2.752269439999999</v>
      </c>
      <c r="DJ13" s="131"/>
      <c r="DK13" s="131"/>
      <c r="DL13" s="131"/>
      <c r="DM13" s="131"/>
      <c r="DN13" s="131"/>
      <c r="DO13" s="131"/>
      <c r="DP13" s="131">
        <f>BH13-CL13</f>
        <v>-3.2581312200000005</v>
      </c>
      <c r="DQ13" s="131"/>
      <c r="DR13" s="131"/>
      <c r="DS13" s="131"/>
      <c r="DT13" s="131"/>
      <c r="DU13" s="131"/>
      <c r="DV13" s="131">
        <f>BN13</f>
        <v>30.550022560000002</v>
      </c>
      <c r="DW13" s="131"/>
      <c r="DX13" s="131"/>
      <c r="DY13" s="131"/>
      <c r="DZ13" s="131"/>
      <c r="EA13" s="131"/>
      <c r="EB13" s="131"/>
      <c r="EC13" s="130"/>
      <c r="ED13" s="130"/>
      <c r="EE13" s="130"/>
      <c r="EF13" s="130"/>
      <c r="EG13" s="130"/>
      <c r="EH13" s="131">
        <f>BZ13</f>
        <v>7.9872312</v>
      </c>
      <c r="EI13" s="131"/>
      <c r="EJ13" s="131"/>
      <c r="EK13" s="131"/>
      <c r="EL13" s="131"/>
      <c r="EM13" s="131">
        <f>CE13</f>
        <v>9.36973056</v>
      </c>
      <c r="EN13" s="131"/>
      <c r="EO13" s="131"/>
      <c r="EP13" s="131"/>
      <c r="EQ13" s="131"/>
      <c r="ER13" s="131"/>
      <c r="ES13" s="131"/>
      <c r="ET13" s="131">
        <f>CL13</f>
        <v>3.4151312200000006</v>
      </c>
      <c r="EU13" s="131"/>
      <c r="EV13" s="131"/>
      <c r="EW13" s="131"/>
      <c r="EX13" s="131"/>
      <c r="EY13" s="131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</row>
    <row r="14" spans="1:246" s="28" customFormat="1" ht="21.75" customHeight="1">
      <c r="A14" s="132" t="s">
        <v>45</v>
      </c>
      <c r="B14" s="132"/>
      <c r="C14" s="132"/>
      <c r="D14" s="132"/>
      <c r="E14" s="132"/>
      <c r="F14" s="133" t="s">
        <v>27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1">
        <f>AJ15+AJ20</f>
        <v>16.033</v>
      </c>
      <c r="AK14" s="131"/>
      <c r="AL14" s="131"/>
      <c r="AM14" s="131"/>
      <c r="AN14" s="131"/>
      <c r="AO14" s="131"/>
      <c r="AP14" s="131"/>
      <c r="AQ14" s="131">
        <f>AQ15+AQ20</f>
        <v>0</v>
      </c>
      <c r="AR14" s="131"/>
      <c r="AS14" s="131"/>
      <c r="AT14" s="131"/>
      <c r="AU14" s="131"/>
      <c r="AV14" s="131">
        <f>AV15+AV20</f>
        <v>5.843999999999999</v>
      </c>
      <c r="AW14" s="131"/>
      <c r="AX14" s="131"/>
      <c r="AY14" s="131"/>
      <c r="AZ14" s="131"/>
      <c r="BA14" s="131">
        <f>BA15+BA20</f>
        <v>10.045</v>
      </c>
      <c r="BB14" s="131"/>
      <c r="BC14" s="131"/>
      <c r="BD14" s="131"/>
      <c r="BE14" s="131"/>
      <c r="BF14" s="131"/>
      <c r="BG14" s="131"/>
      <c r="BH14" s="131">
        <f>BH15+BH20</f>
        <v>0.14400000000000002</v>
      </c>
      <c r="BI14" s="131"/>
      <c r="BJ14" s="131"/>
      <c r="BK14" s="131"/>
      <c r="BL14" s="131"/>
      <c r="BM14" s="131"/>
      <c r="BN14" s="131">
        <f>BN15+BN20</f>
        <v>16.453242680000002</v>
      </c>
      <c r="BO14" s="131"/>
      <c r="BP14" s="131"/>
      <c r="BQ14" s="131"/>
      <c r="BR14" s="131"/>
      <c r="BS14" s="131"/>
      <c r="BT14" s="131"/>
      <c r="BU14" s="131">
        <f>BU20+BU15</f>
        <v>0</v>
      </c>
      <c r="BV14" s="131"/>
      <c r="BW14" s="131"/>
      <c r="BX14" s="131"/>
      <c r="BY14" s="131"/>
      <c r="BZ14" s="131">
        <f>BZ20+BZ15</f>
        <v>7.17002338</v>
      </c>
      <c r="CA14" s="131"/>
      <c r="CB14" s="131"/>
      <c r="CC14" s="131"/>
      <c r="CD14" s="131"/>
      <c r="CE14" s="131">
        <f>CE20+CE15</f>
        <v>6.45347074</v>
      </c>
      <c r="CF14" s="131"/>
      <c r="CG14" s="131"/>
      <c r="CH14" s="131"/>
      <c r="CI14" s="131"/>
      <c r="CJ14" s="131"/>
      <c r="CK14" s="131"/>
      <c r="CL14" s="131">
        <f>CL20+CL15</f>
        <v>2.8297485600000005</v>
      </c>
      <c r="CM14" s="131"/>
      <c r="CN14" s="131"/>
      <c r="CO14" s="131"/>
      <c r="CP14" s="131"/>
      <c r="CQ14" s="131"/>
      <c r="CR14" s="131">
        <f>AJ14-BN14</f>
        <v>-0.4202426800000012</v>
      </c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>
        <f>AV14-BZ14</f>
        <v>-1.3260233800000005</v>
      </c>
      <c r="DE14" s="131"/>
      <c r="DF14" s="131"/>
      <c r="DG14" s="131"/>
      <c r="DH14" s="131"/>
      <c r="DI14" s="131">
        <f>BA14-CE14</f>
        <v>3.5915292599999997</v>
      </c>
      <c r="DJ14" s="131"/>
      <c r="DK14" s="131"/>
      <c r="DL14" s="131"/>
      <c r="DM14" s="131"/>
      <c r="DN14" s="131"/>
      <c r="DO14" s="131"/>
      <c r="DP14" s="131">
        <f>BH14-CL14</f>
        <v>-2.6857485600000004</v>
      </c>
      <c r="DQ14" s="131"/>
      <c r="DR14" s="131"/>
      <c r="DS14" s="131"/>
      <c r="DT14" s="131"/>
      <c r="DU14" s="131"/>
      <c r="DV14" s="131">
        <f>BN14</f>
        <v>16.453242680000002</v>
      </c>
      <c r="DW14" s="131"/>
      <c r="DX14" s="131"/>
      <c r="DY14" s="131"/>
      <c r="DZ14" s="131"/>
      <c r="EA14" s="131"/>
      <c r="EB14" s="131"/>
      <c r="EC14" s="130"/>
      <c r="ED14" s="130"/>
      <c r="EE14" s="130"/>
      <c r="EF14" s="130"/>
      <c r="EG14" s="130"/>
      <c r="EH14" s="131">
        <f>BZ14</f>
        <v>7.17002338</v>
      </c>
      <c r="EI14" s="131"/>
      <c r="EJ14" s="131"/>
      <c r="EK14" s="131"/>
      <c r="EL14" s="131"/>
      <c r="EM14" s="131">
        <f>CE14</f>
        <v>6.45347074</v>
      </c>
      <c r="EN14" s="131"/>
      <c r="EO14" s="131"/>
      <c r="EP14" s="131"/>
      <c r="EQ14" s="131"/>
      <c r="ER14" s="131"/>
      <c r="ES14" s="131"/>
      <c r="ET14" s="131">
        <f>CL14</f>
        <v>2.8297485600000005</v>
      </c>
      <c r="EU14" s="131"/>
      <c r="EV14" s="131"/>
      <c r="EW14" s="131"/>
      <c r="EX14" s="131"/>
      <c r="EY14" s="131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</row>
    <row r="15" spans="1:246" ht="11.25">
      <c r="A15" s="127"/>
      <c r="B15" s="127"/>
      <c r="C15" s="127"/>
      <c r="D15" s="127"/>
      <c r="E15" s="127"/>
      <c r="F15" s="129" t="s">
        <v>51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8">
        <f>AJ16+AJ17</f>
        <v>1.233</v>
      </c>
      <c r="AK15" s="128"/>
      <c r="AL15" s="128"/>
      <c r="AM15" s="128"/>
      <c r="AN15" s="128"/>
      <c r="AO15" s="128"/>
      <c r="AP15" s="128"/>
      <c r="AQ15" s="128">
        <v>0</v>
      </c>
      <c r="AR15" s="128"/>
      <c r="AS15" s="128"/>
      <c r="AT15" s="128"/>
      <c r="AU15" s="128"/>
      <c r="AV15" s="128">
        <v>0.1</v>
      </c>
      <c r="AW15" s="128"/>
      <c r="AX15" s="128"/>
      <c r="AY15" s="128"/>
      <c r="AZ15" s="128"/>
      <c r="BA15" s="128">
        <v>1.125</v>
      </c>
      <c r="BB15" s="128"/>
      <c r="BC15" s="128"/>
      <c r="BD15" s="128"/>
      <c r="BE15" s="128"/>
      <c r="BF15" s="128"/>
      <c r="BG15" s="128"/>
      <c r="BH15" s="128">
        <v>0.008</v>
      </c>
      <c r="BI15" s="128"/>
      <c r="BJ15" s="128"/>
      <c r="BK15" s="128"/>
      <c r="BL15" s="128"/>
      <c r="BM15" s="128"/>
      <c r="BN15" s="128">
        <f>BN16</f>
        <v>1.14379288</v>
      </c>
      <c r="BO15" s="128"/>
      <c r="BP15" s="128"/>
      <c r="BQ15" s="128"/>
      <c r="BR15" s="128"/>
      <c r="BS15" s="128"/>
      <c r="BT15" s="128"/>
      <c r="BU15" s="128">
        <f>BU16</f>
        <v>0</v>
      </c>
      <c r="BV15" s="128"/>
      <c r="BW15" s="128"/>
      <c r="BX15" s="128"/>
      <c r="BY15" s="128"/>
      <c r="BZ15" s="128">
        <f>BZ16</f>
        <v>0.01664508</v>
      </c>
      <c r="CA15" s="128"/>
      <c r="CB15" s="128"/>
      <c r="CC15" s="128"/>
      <c r="CD15" s="128"/>
      <c r="CE15" s="128">
        <f>CE16</f>
        <v>1.10844126</v>
      </c>
      <c r="CF15" s="128"/>
      <c r="CG15" s="128"/>
      <c r="CH15" s="128"/>
      <c r="CI15" s="128"/>
      <c r="CJ15" s="128"/>
      <c r="CK15" s="128"/>
      <c r="CL15" s="128">
        <f>CL16</f>
        <v>0.018706539999999938</v>
      </c>
      <c r="CM15" s="128"/>
      <c r="CN15" s="128"/>
      <c r="CO15" s="128"/>
      <c r="CP15" s="128"/>
      <c r="CQ15" s="128"/>
      <c r="CR15" s="128">
        <f>AJ15-BN15</f>
        <v>0.0892071200000002</v>
      </c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>
        <f>AV15-BZ15</f>
        <v>0.08335492</v>
      </c>
      <c r="DE15" s="128"/>
      <c r="DF15" s="128"/>
      <c r="DG15" s="128"/>
      <c r="DH15" s="128"/>
      <c r="DI15" s="128">
        <f>BA15-CE15</f>
        <v>0.016558740000000016</v>
      </c>
      <c r="DJ15" s="128"/>
      <c r="DK15" s="128"/>
      <c r="DL15" s="128"/>
      <c r="DM15" s="128"/>
      <c r="DN15" s="128"/>
      <c r="DO15" s="128"/>
      <c r="DP15" s="128">
        <f>BH15-CL15</f>
        <v>-0.010706539999999938</v>
      </c>
      <c r="DQ15" s="128"/>
      <c r="DR15" s="128"/>
      <c r="DS15" s="128"/>
      <c r="DT15" s="128"/>
      <c r="DU15" s="128"/>
      <c r="DV15" s="128">
        <f>BN15</f>
        <v>1.14379288</v>
      </c>
      <c r="DW15" s="128"/>
      <c r="DX15" s="128"/>
      <c r="DY15" s="128"/>
      <c r="DZ15" s="128"/>
      <c r="EA15" s="128"/>
      <c r="EB15" s="128"/>
      <c r="EC15" s="126"/>
      <c r="ED15" s="126"/>
      <c r="EE15" s="126"/>
      <c r="EF15" s="126"/>
      <c r="EG15" s="126"/>
      <c r="EH15" s="128">
        <f>BZ15</f>
        <v>0.01664508</v>
      </c>
      <c r="EI15" s="128"/>
      <c r="EJ15" s="128"/>
      <c r="EK15" s="128"/>
      <c r="EL15" s="128"/>
      <c r="EM15" s="128">
        <f>CE15</f>
        <v>1.10844126</v>
      </c>
      <c r="EN15" s="128"/>
      <c r="EO15" s="128"/>
      <c r="EP15" s="128"/>
      <c r="EQ15" s="128"/>
      <c r="ER15" s="128"/>
      <c r="ES15" s="128"/>
      <c r="ET15" s="128">
        <f>CL15</f>
        <v>0.018706539999999938</v>
      </c>
      <c r="EU15" s="128"/>
      <c r="EV15" s="128"/>
      <c r="EW15" s="128"/>
      <c r="EX15" s="128"/>
      <c r="EY15" s="128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</row>
    <row r="16" spans="1:246" ht="24" customHeight="1">
      <c r="A16" s="127" t="s">
        <v>53</v>
      </c>
      <c r="B16" s="127"/>
      <c r="C16" s="127"/>
      <c r="D16" s="127"/>
      <c r="E16" s="127"/>
      <c r="F16" s="129" t="s">
        <v>176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8">
        <f>AQ16+AV16+BA16+BH16</f>
        <v>1.233</v>
      </c>
      <c r="AK16" s="128"/>
      <c r="AL16" s="128"/>
      <c r="AM16" s="128"/>
      <c r="AN16" s="128"/>
      <c r="AO16" s="128"/>
      <c r="AP16" s="128"/>
      <c r="AQ16" s="128">
        <v>0</v>
      </c>
      <c r="AR16" s="128"/>
      <c r="AS16" s="128"/>
      <c r="AT16" s="128"/>
      <c r="AU16" s="128"/>
      <c r="AV16" s="128">
        <v>0.1</v>
      </c>
      <c r="AW16" s="128"/>
      <c r="AX16" s="128"/>
      <c r="AY16" s="128"/>
      <c r="AZ16" s="128"/>
      <c r="BA16" s="128">
        <v>1.125</v>
      </c>
      <c r="BB16" s="128"/>
      <c r="BC16" s="128"/>
      <c r="BD16" s="128"/>
      <c r="BE16" s="128"/>
      <c r="BF16" s="128"/>
      <c r="BG16" s="128"/>
      <c r="BH16" s="128">
        <v>0.008</v>
      </c>
      <c r="BI16" s="128"/>
      <c r="BJ16" s="128"/>
      <c r="BK16" s="128"/>
      <c r="BL16" s="128"/>
      <c r="BM16" s="128"/>
      <c r="BN16" s="128">
        <f>BU16+BZ16+CE16+CL16</f>
        <v>1.14379288</v>
      </c>
      <c r="BO16" s="128"/>
      <c r="BP16" s="128"/>
      <c r="BQ16" s="128"/>
      <c r="BR16" s="128"/>
      <c r="BS16" s="128"/>
      <c r="BT16" s="128"/>
      <c r="BU16" s="128">
        <v>0</v>
      </c>
      <c r="BV16" s="128"/>
      <c r="BW16" s="128"/>
      <c r="BX16" s="128"/>
      <c r="BY16" s="128"/>
      <c r="BZ16" s="128">
        <f>0.014106*1.18</f>
        <v>0.01664508</v>
      </c>
      <c r="CA16" s="128"/>
      <c r="CB16" s="128"/>
      <c r="CC16" s="128"/>
      <c r="CD16" s="128"/>
      <c r="CE16" s="128">
        <f>0.939357*1.18</f>
        <v>1.10844126</v>
      </c>
      <c r="CF16" s="128"/>
      <c r="CG16" s="128"/>
      <c r="CH16" s="128"/>
      <c r="CI16" s="128"/>
      <c r="CJ16" s="128"/>
      <c r="CK16" s="128"/>
      <c r="CL16" s="128">
        <f>0.969316*1.18-BU16-BZ16-CE16</f>
        <v>0.018706539999999938</v>
      </c>
      <c r="CM16" s="128"/>
      <c r="CN16" s="128"/>
      <c r="CO16" s="128"/>
      <c r="CP16" s="128"/>
      <c r="CQ16" s="128"/>
      <c r="CR16" s="128">
        <f>AJ16-BN16</f>
        <v>0.0892071200000002</v>
      </c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>
        <f>AV16-BZ16</f>
        <v>0.08335492</v>
      </c>
      <c r="DE16" s="128"/>
      <c r="DF16" s="128"/>
      <c r="DG16" s="128"/>
      <c r="DH16" s="128"/>
      <c r="DI16" s="128">
        <f>BA16-CE16</f>
        <v>0.016558740000000016</v>
      </c>
      <c r="DJ16" s="128"/>
      <c r="DK16" s="128"/>
      <c r="DL16" s="128"/>
      <c r="DM16" s="128"/>
      <c r="DN16" s="128"/>
      <c r="DO16" s="128"/>
      <c r="DP16" s="128">
        <f>BH16-CL16</f>
        <v>-0.010706539999999938</v>
      </c>
      <c r="DQ16" s="128"/>
      <c r="DR16" s="128"/>
      <c r="DS16" s="128"/>
      <c r="DT16" s="128"/>
      <c r="DU16" s="128"/>
      <c r="DV16" s="128">
        <f>BN16</f>
        <v>1.14379288</v>
      </c>
      <c r="DW16" s="128"/>
      <c r="DX16" s="128"/>
      <c r="DY16" s="128"/>
      <c r="DZ16" s="128"/>
      <c r="EA16" s="128"/>
      <c r="EB16" s="128"/>
      <c r="EC16" s="126"/>
      <c r="ED16" s="126"/>
      <c r="EE16" s="126"/>
      <c r="EF16" s="126"/>
      <c r="EG16" s="126"/>
      <c r="EH16" s="128">
        <f>BZ16</f>
        <v>0.01664508</v>
      </c>
      <c r="EI16" s="128"/>
      <c r="EJ16" s="128"/>
      <c r="EK16" s="128"/>
      <c r="EL16" s="128"/>
      <c r="EM16" s="128">
        <f>CE16</f>
        <v>1.10844126</v>
      </c>
      <c r="EN16" s="128"/>
      <c r="EO16" s="128"/>
      <c r="EP16" s="128"/>
      <c r="EQ16" s="128"/>
      <c r="ER16" s="128"/>
      <c r="ES16" s="128"/>
      <c r="ET16" s="128">
        <f>CL16</f>
        <v>0.018706539999999938</v>
      </c>
      <c r="EU16" s="128"/>
      <c r="EV16" s="128"/>
      <c r="EW16" s="128"/>
      <c r="EX16" s="128"/>
      <c r="EY16" s="128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</row>
    <row r="17" spans="1:246" ht="21.75" customHeight="1">
      <c r="A17" s="127" t="s">
        <v>52</v>
      </c>
      <c r="B17" s="127"/>
      <c r="C17" s="127"/>
      <c r="D17" s="127"/>
      <c r="E17" s="127"/>
      <c r="F17" s="129" t="s">
        <v>54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</row>
    <row r="18" spans="1:246" ht="11.25">
      <c r="A18" s="127"/>
      <c r="B18" s="127"/>
      <c r="C18" s="127"/>
      <c r="D18" s="127"/>
      <c r="E18" s="127"/>
      <c r="F18" s="129" t="s">
        <v>55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</row>
    <row r="19" spans="1:246" ht="21.75" customHeight="1">
      <c r="A19" s="127" t="s">
        <v>50</v>
      </c>
      <c r="B19" s="127"/>
      <c r="C19" s="127"/>
      <c r="D19" s="127"/>
      <c r="E19" s="127"/>
      <c r="F19" s="129" t="s">
        <v>177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6"/>
      <c r="ED19" s="126"/>
      <c r="EE19" s="126"/>
      <c r="EF19" s="126"/>
      <c r="EG19" s="126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</row>
    <row r="20" spans="1:246" ht="11.25">
      <c r="A20" s="127"/>
      <c r="B20" s="127"/>
      <c r="C20" s="127"/>
      <c r="D20" s="127"/>
      <c r="E20" s="127"/>
      <c r="F20" s="129" t="s">
        <v>178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8">
        <v>14.8</v>
      </c>
      <c r="AK20" s="128"/>
      <c r="AL20" s="128"/>
      <c r="AM20" s="128"/>
      <c r="AN20" s="128"/>
      <c r="AO20" s="128"/>
      <c r="AP20" s="128"/>
      <c r="AQ20" s="128">
        <v>0</v>
      </c>
      <c r="AR20" s="128"/>
      <c r="AS20" s="128"/>
      <c r="AT20" s="128"/>
      <c r="AU20" s="128"/>
      <c r="AV20" s="128">
        <v>5.744</v>
      </c>
      <c r="AW20" s="128"/>
      <c r="AX20" s="128"/>
      <c r="AY20" s="128"/>
      <c r="AZ20" s="128"/>
      <c r="BA20" s="128">
        <v>8.92</v>
      </c>
      <c r="BB20" s="128"/>
      <c r="BC20" s="128"/>
      <c r="BD20" s="128"/>
      <c r="BE20" s="128"/>
      <c r="BF20" s="128"/>
      <c r="BG20" s="128"/>
      <c r="BH20" s="128">
        <v>0.136</v>
      </c>
      <c r="BI20" s="128"/>
      <c r="BJ20" s="128"/>
      <c r="BK20" s="128"/>
      <c r="BL20" s="128"/>
      <c r="BM20" s="128"/>
      <c r="BN20" s="128">
        <f>BN23+BN24</f>
        <v>15.309449800000001</v>
      </c>
      <c r="BO20" s="128"/>
      <c r="BP20" s="128"/>
      <c r="BQ20" s="128"/>
      <c r="BR20" s="128"/>
      <c r="BS20" s="128"/>
      <c r="BT20" s="128"/>
      <c r="BU20" s="128">
        <f>BU23+BU24</f>
        <v>0</v>
      </c>
      <c r="BV20" s="128"/>
      <c r="BW20" s="128"/>
      <c r="BX20" s="128"/>
      <c r="BY20" s="128"/>
      <c r="BZ20" s="128">
        <f>BZ23+BZ24</f>
        <v>7.1533783</v>
      </c>
      <c r="CA20" s="128"/>
      <c r="CB20" s="128"/>
      <c r="CC20" s="128"/>
      <c r="CD20" s="128"/>
      <c r="CE20" s="128">
        <f>CE23+CE24</f>
        <v>5.34502948</v>
      </c>
      <c r="CF20" s="128"/>
      <c r="CG20" s="128"/>
      <c r="CH20" s="128"/>
      <c r="CI20" s="128"/>
      <c r="CJ20" s="128"/>
      <c r="CK20" s="128"/>
      <c r="CL20" s="128">
        <f>CL23+CL24</f>
        <v>2.8110420200000004</v>
      </c>
      <c r="CM20" s="128"/>
      <c r="CN20" s="128"/>
      <c r="CO20" s="128"/>
      <c r="CP20" s="128"/>
      <c r="CQ20" s="128"/>
      <c r="CR20" s="128">
        <f>AJ20-BN20</f>
        <v>-0.5094498000000005</v>
      </c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>
        <f>AV20-BZ20</f>
        <v>-1.4093783000000002</v>
      </c>
      <c r="DE20" s="128"/>
      <c r="DF20" s="128"/>
      <c r="DG20" s="128"/>
      <c r="DH20" s="128"/>
      <c r="DI20" s="128">
        <f>BA20-CE20</f>
        <v>3.57497052</v>
      </c>
      <c r="DJ20" s="128"/>
      <c r="DK20" s="128"/>
      <c r="DL20" s="128"/>
      <c r="DM20" s="128"/>
      <c r="DN20" s="128"/>
      <c r="DO20" s="128"/>
      <c r="DP20" s="128">
        <f>BH20-CL20</f>
        <v>-2.6750420200000002</v>
      </c>
      <c r="DQ20" s="128"/>
      <c r="DR20" s="128"/>
      <c r="DS20" s="128"/>
      <c r="DT20" s="128"/>
      <c r="DU20" s="128"/>
      <c r="DV20" s="128">
        <f>BN20</f>
        <v>15.309449800000001</v>
      </c>
      <c r="DW20" s="128"/>
      <c r="DX20" s="128"/>
      <c r="DY20" s="128"/>
      <c r="DZ20" s="128"/>
      <c r="EA20" s="128"/>
      <c r="EB20" s="128"/>
      <c r="EC20" s="126"/>
      <c r="ED20" s="126"/>
      <c r="EE20" s="126"/>
      <c r="EF20" s="126"/>
      <c r="EG20" s="126"/>
      <c r="EH20" s="128">
        <f>BZ20</f>
        <v>7.1533783</v>
      </c>
      <c r="EI20" s="128"/>
      <c r="EJ20" s="128"/>
      <c r="EK20" s="128"/>
      <c r="EL20" s="128"/>
      <c r="EM20" s="128">
        <f>CE20</f>
        <v>5.34502948</v>
      </c>
      <c r="EN20" s="128"/>
      <c r="EO20" s="128"/>
      <c r="EP20" s="128"/>
      <c r="EQ20" s="128"/>
      <c r="ER20" s="128"/>
      <c r="ES20" s="128"/>
      <c r="ET20" s="128">
        <f>CL20</f>
        <v>2.8110420200000004</v>
      </c>
      <c r="EU20" s="128"/>
      <c r="EV20" s="128"/>
      <c r="EW20" s="128"/>
      <c r="EX20" s="128"/>
      <c r="EY20" s="128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</row>
    <row r="21" spans="1:246" ht="22.5" customHeight="1">
      <c r="A21" s="127" t="s">
        <v>50</v>
      </c>
      <c r="B21" s="127"/>
      <c r="C21" s="127"/>
      <c r="D21" s="127"/>
      <c r="E21" s="127"/>
      <c r="F21" s="129" t="s">
        <v>179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6"/>
      <c r="ED21" s="126"/>
      <c r="EE21" s="126"/>
      <c r="EF21" s="126"/>
      <c r="EG21" s="126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</row>
    <row r="22" spans="1:246" ht="10.5" customHeight="1">
      <c r="A22" s="127" t="s">
        <v>56</v>
      </c>
      <c r="B22" s="127"/>
      <c r="C22" s="127"/>
      <c r="D22" s="127"/>
      <c r="E22" s="127"/>
      <c r="F22" s="129" t="s">
        <v>180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6"/>
      <c r="ED22" s="126"/>
      <c r="EE22" s="126"/>
      <c r="EF22" s="126"/>
      <c r="EG22" s="126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</row>
    <row r="23" spans="1:246" ht="10.5" customHeight="1">
      <c r="A23" s="127" t="s">
        <v>57</v>
      </c>
      <c r="B23" s="127"/>
      <c r="C23" s="127"/>
      <c r="D23" s="127"/>
      <c r="E23" s="127"/>
      <c r="F23" s="129" t="s">
        <v>181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8">
        <v>14.8</v>
      </c>
      <c r="AK23" s="128"/>
      <c r="AL23" s="128"/>
      <c r="AM23" s="128"/>
      <c r="AN23" s="128"/>
      <c r="AO23" s="128"/>
      <c r="AP23" s="128"/>
      <c r="AQ23" s="128">
        <v>0</v>
      </c>
      <c r="AR23" s="128"/>
      <c r="AS23" s="128"/>
      <c r="AT23" s="128"/>
      <c r="AU23" s="128"/>
      <c r="AV23" s="128">
        <v>5.744</v>
      </c>
      <c r="AW23" s="128"/>
      <c r="AX23" s="128"/>
      <c r="AY23" s="128"/>
      <c r="AZ23" s="128"/>
      <c r="BA23" s="128">
        <v>8.92</v>
      </c>
      <c r="BB23" s="128"/>
      <c r="BC23" s="128"/>
      <c r="BD23" s="128"/>
      <c r="BE23" s="128"/>
      <c r="BF23" s="128"/>
      <c r="BG23" s="128"/>
      <c r="BH23" s="128">
        <v>0.136</v>
      </c>
      <c r="BI23" s="128"/>
      <c r="BJ23" s="128"/>
      <c r="BK23" s="128"/>
      <c r="BL23" s="128"/>
      <c r="BM23" s="128"/>
      <c r="BN23" s="128">
        <f>BU23+BZ23+CE23+CL23</f>
        <v>15.140592980000001</v>
      </c>
      <c r="BO23" s="128"/>
      <c r="BP23" s="128"/>
      <c r="BQ23" s="128"/>
      <c r="BR23" s="128"/>
      <c r="BS23" s="128"/>
      <c r="BT23" s="128"/>
      <c r="BU23" s="128">
        <v>0</v>
      </c>
      <c r="BV23" s="128"/>
      <c r="BW23" s="128"/>
      <c r="BX23" s="128"/>
      <c r="BY23" s="128"/>
      <c r="BZ23" s="128">
        <f>(1.864859+2.950013+1.209474)*1.18</f>
        <v>7.10872828</v>
      </c>
      <c r="CA23" s="128"/>
      <c r="CB23" s="128"/>
      <c r="CC23" s="128"/>
      <c r="CD23" s="128"/>
      <c r="CE23" s="128">
        <f>4.452407*1.18</f>
        <v>5.25384026</v>
      </c>
      <c r="CF23" s="128"/>
      <c r="CG23" s="128"/>
      <c r="CH23" s="128"/>
      <c r="CI23" s="128"/>
      <c r="CJ23" s="128"/>
      <c r="CK23" s="128"/>
      <c r="CL23" s="128">
        <f>12.831011*1.18-BU23-BZ23-CE23</f>
        <v>2.7780244400000003</v>
      </c>
      <c r="CM23" s="128"/>
      <c r="CN23" s="128"/>
      <c r="CO23" s="128"/>
      <c r="CP23" s="128"/>
      <c r="CQ23" s="128"/>
      <c r="CR23" s="128">
        <f>AJ23-BN23</f>
        <v>-0.34059298000000027</v>
      </c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>
        <f>AV23-BZ23</f>
        <v>-1.3647282800000005</v>
      </c>
      <c r="DE23" s="128"/>
      <c r="DF23" s="128"/>
      <c r="DG23" s="128"/>
      <c r="DH23" s="128"/>
      <c r="DI23" s="128">
        <f>BA23-CE23</f>
        <v>3.6661597400000003</v>
      </c>
      <c r="DJ23" s="128"/>
      <c r="DK23" s="128"/>
      <c r="DL23" s="128"/>
      <c r="DM23" s="128"/>
      <c r="DN23" s="128"/>
      <c r="DO23" s="128"/>
      <c r="DP23" s="128">
        <f>BH23-CL23</f>
        <v>-2.64202444</v>
      </c>
      <c r="DQ23" s="128"/>
      <c r="DR23" s="128"/>
      <c r="DS23" s="128"/>
      <c r="DT23" s="128"/>
      <c r="DU23" s="128"/>
      <c r="DV23" s="128">
        <f>BN23</f>
        <v>15.140592980000001</v>
      </c>
      <c r="DW23" s="128"/>
      <c r="DX23" s="128"/>
      <c r="DY23" s="128"/>
      <c r="DZ23" s="128"/>
      <c r="EA23" s="128"/>
      <c r="EB23" s="128"/>
      <c r="EC23" s="126"/>
      <c r="ED23" s="126"/>
      <c r="EE23" s="126"/>
      <c r="EF23" s="126"/>
      <c r="EG23" s="126"/>
      <c r="EH23" s="128">
        <f>BZ23</f>
        <v>7.10872828</v>
      </c>
      <c r="EI23" s="128"/>
      <c r="EJ23" s="128"/>
      <c r="EK23" s="128"/>
      <c r="EL23" s="128"/>
      <c r="EM23" s="128">
        <f>CE23</f>
        <v>5.25384026</v>
      </c>
      <c r="EN23" s="128"/>
      <c r="EO23" s="128"/>
      <c r="EP23" s="128"/>
      <c r="EQ23" s="128"/>
      <c r="ER23" s="128"/>
      <c r="ES23" s="128"/>
      <c r="ET23" s="128">
        <f>CL23</f>
        <v>2.7780244400000003</v>
      </c>
      <c r="EU23" s="128"/>
      <c r="EV23" s="128"/>
      <c r="EW23" s="128"/>
      <c r="EX23" s="128"/>
      <c r="EY23" s="128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</row>
    <row r="24" spans="1:246" ht="11.25">
      <c r="A24" s="127" t="s">
        <v>58</v>
      </c>
      <c r="B24" s="127"/>
      <c r="C24" s="127"/>
      <c r="D24" s="127"/>
      <c r="E24" s="127"/>
      <c r="F24" s="129" t="s">
        <v>182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34">
        <v>0</v>
      </c>
      <c r="AK24" s="135"/>
      <c r="AL24" s="135"/>
      <c r="AM24" s="135"/>
      <c r="AN24" s="135"/>
      <c r="AO24" s="135"/>
      <c r="AP24" s="136"/>
      <c r="AQ24" s="134">
        <v>0</v>
      </c>
      <c r="AR24" s="135"/>
      <c r="AS24" s="135"/>
      <c r="AT24" s="135"/>
      <c r="AU24" s="136"/>
      <c r="AV24" s="134">
        <v>0</v>
      </c>
      <c r="AW24" s="135"/>
      <c r="AX24" s="135"/>
      <c r="AY24" s="135"/>
      <c r="AZ24" s="136"/>
      <c r="BA24" s="134">
        <v>0</v>
      </c>
      <c r="BB24" s="135"/>
      <c r="BC24" s="135"/>
      <c r="BD24" s="135"/>
      <c r="BE24" s="135"/>
      <c r="BF24" s="135"/>
      <c r="BG24" s="136"/>
      <c r="BH24" s="134">
        <v>0</v>
      </c>
      <c r="BI24" s="135"/>
      <c r="BJ24" s="135"/>
      <c r="BK24" s="135"/>
      <c r="BL24" s="135"/>
      <c r="BM24" s="136"/>
      <c r="BN24" s="128">
        <f>BU24+BZ24+CE24+CL24</f>
        <v>0.16885682000000002</v>
      </c>
      <c r="BO24" s="128"/>
      <c r="BP24" s="128"/>
      <c r="BQ24" s="128"/>
      <c r="BR24" s="128"/>
      <c r="BS24" s="128"/>
      <c r="BT24" s="128"/>
      <c r="BU24" s="128">
        <v>0</v>
      </c>
      <c r="BV24" s="128"/>
      <c r="BW24" s="128"/>
      <c r="BX24" s="128"/>
      <c r="BY24" s="128"/>
      <c r="BZ24" s="128">
        <f>(0.015262+0.0078+0.014777)*1.18</f>
        <v>0.04465001999999999</v>
      </c>
      <c r="CA24" s="128"/>
      <c r="CB24" s="128"/>
      <c r="CC24" s="128"/>
      <c r="CD24" s="128"/>
      <c r="CE24" s="128">
        <f>0.077279*1.18</f>
        <v>0.09118922</v>
      </c>
      <c r="CF24" s="128"/>
      <c r="CG24" s="128"/>
      <c r="CH24" s="128"/>
      <c r="CI24" s="128"/>
      <c r="CJ24" s="128"/>
      <c r="CK24" s="128"/>
      <c r="CL24" s="128">
        <f>0.143099*1.18-BZ24-CE24-BU24</f>
        <v>0.033017580000000005</v>
      </c>
      <c r="CM24" s="128"/>
      <c r="CN24" s="128"/>
      <c r="CO24" s="128"/>
      <c r="CP24" s="128"/>
      <c r="CQ24" s="128"/>
      <c r="CR24" s="128">
        <f>AJ24-BN24</f>
        <v>-0.16885682000000002</v>
      </c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>
        <f>AV24-BZ24</f>
        <v>-0.04465001999999999</v>
      </c>
      <c r="DE24" s="128"/>
      <c r="DF24" s="128"/>
      <c r="DG24" s="128"/>
      <c r="DH24" s="128"/>
      <c r="DI24" s="128">
        <f>BA24-CE24</f>
        <v>-0.09118922</v>
      </c>
      <c r="DJ24" s="128"/>
      <c r="DK24" s="128"/>
      <c r="DL24" s="128"/>
      <c r="DM24" s="128"/>
      <c r="DN24" s="128"/>
      <c r="DO24" s="128"/>
      <c r="DP24" s="128">
        <f>BH24-CL24</f>
        <v>-0.033017580000000005</v>
      </c>
      <c r="DQ24" s="128"/>
      <c r="DR24" s="128"/>
      <c r="DS24" s="128"/>
      <c r="DT24" s="128"/>
      <c r="DU24" s="128"/>
      <c r="DV24" s="128">
        <f>BN24</f>
        <v>0.16885682000000002</v>
      </c>
      <c r="DW24" s="128"/>
      <c r="DX24" s="128"/>
      <c r="DY24" s="128"/>
      <c r="DZ24" s="128"/>
      <c r="EA24" s="128"/>
      <c r="EB24" s="128"/>
      <c r="EC24" s="126"/>
      <c r="ED24" s="126"/>
      <c r="EE24" s="126"/>
      <c r="EF24" s="126"/>
      <c r="EG24" s="126"/>
      <c r="EH24" s="128">
        <f>BZ24</f>
        <v>0.04465001999999999</v>
      </c>
      <c r="EI24" s="128"/>
      <c r="EJ24" s="128"/>
      <c r="EK24" s="128"/>
      <c r="EL24" s="128"/>
      <c r="EM24" s="128">
        <f>CE24</f>
        <v>0.09118922</v>
      </c>
      <c r="EN24" s="128"/>
      <c r="EO24" s="128"/>
      <c r="EP24" s="128"/>
      <c r="EQ24" s="128"/>
      <c r="ER24" s="128"/>
      <c r="ES24" s="128"/>
      <c r="ET24" s="128">
        <f>CL24</f>
        <v>0.033017580000000005</v>
      </c>
      <c r="EU24" s="128"/>
      <c r="EV24" s="128"/>
      <c r="EW24" s="128"/>
      <c r="EX24" s="128"/>
      <c r="EY24" s="128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</row>
    <row r="25" spans="1:246" ht="21.75" customHeight="1">
      <c r="A25" s="132" t="s">
        <v>46</v>
      </c>
      <c r="B25" s="132"/>
      <c r="C25" s="132"/>
      <c r="D25" s="132"/>
      <c r="E25" s="132"/>
      <c r="F25" s="133" t="s">
        <v>30</v>
      </c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</row>
    <row r="26" spans="1:246" ht="24.75" customHeight="1">
      <c r="A26" s="127" t="s">
        <v>50</v>
      </c>
      <c r="B26" s="127"/>
      <c r="C26" s="127"/>
      <c r="D26" s="127"/>
      <c r="E26" s="127"/>
      <c r="F26" s="129" t="s">
        <v>183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</row>
    <row r="27" spans="1:246" ht="33.75" customHeight="1">
      <c r="A27" s="127" t="s">
        <v>52</v>
      </c>
      <c r="B27" s="127"/>
      <c r="C27" s="127"/>
      <c r="D27" s="127"/>
      <c r="E27" s="127"/>
      <c r="F27" s="129" t="s">
        <v>184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</row>
    <row r="28" spans="1:246" s="28" customFormat="1" ht="10.5">
      <c r="A28" s="132" t="s">
        <v>47</v>
      </c>
      <c r="B28" s="132"/>
      <c r="C28" s="132"/>
      <c r="D28" s="132"/>
      <c r="E28" s="132"/>
      <c r="F28" s="133" t="s">
        <v>210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1">
        <f>AJ31</f>
        <v>1.5</v>
      </c>
      <c r="AK28" s="130"/>
      <c r="AL28" s="130"/>
      <c r="AM28" s="130"/>
      <c r="AN28" s="130"/>
      <c r="AO28" s="130"/>
      <c r="AP28" s="130"/>
      <c r="AQ28" s="131">
        <f>AQ31</f>
        <v>0</v>
      </c>
      <c r="AR28" s="130"/>
      <c r="AS28" s="130"/>
      <c r="AT28" s="130"/>
      <c r="AU28" s="130"/>
      <c r="AV28" s="131">
        <f>AV31</f>
        <v>1.5</v>
      </c>
      <c r="AW28" s="130"/>
      <c r="AX28" s="130"/>
      <c r="AY28" s="130"/>
      <c r="AZ28" s="130"/>
      <c r="BA28" s="131">
        <f>BA31</f>
        <v>0</v>
      </c>
      <c r="BB28" s="130"/>
      <c r="BC28" s="130"/>
      <c r="BD28" s="130"/>
      <c r="BE28" s="130"/>
      <c r="BF28" s="130"/>
      <c r="BG28" s="130"/>
      <c r="BH28" s="131">
        <f>BH31</f>
        <v>0</v>
      </c>
      <c r="BI28" s="130"/>
      <c r="BJ28" s="130"/>
      <c r="BK28" s="130"/>
      <c r="BL28" s="130"/>
      <c r="BM28" s="130"/>
      <c r="BN28" s="131">
        <f>BN31</f>
        <v>2.0265508799999994</v>
      </c>
      <c r="BO28" s="131"/>
      <c r="BP28" s="131"/>
      <c r="BQ28" s="131"/>
      <c r="BR28" s="131"/>
      <c r="BS28" s="131"/>
      <c r="BT28" s="131"/>
      <c r="BU28" s="131">
        <f>BU31</f>
        <v>0</v>
      </c>
      <c r="BV28" s="131"/>
      <c r="BW28" s="131"/>
      <c r="BX28" s="131"/>
      <c r="BY28" s="131"/>
      <c r="BZ28" s="131">
        <f>BZ31</f>
        <v>0.7259301</v>
      </c>
      <c r="CA28" s="131"/>
      <c r="CB28" s="131"/>
      <c r="CC28" s="131"/>
      <c r="CD28" s="131"/>
      <c r="CE28" s="131">
        <f>CE31</f>
        <v>0.8222122</v>
      </c>
      <c r="CF28" s="131"/>
      <c r="CG28" s="131"/>
      <c r="CH28" s="131"/>
      <c r="CI28" s="131"/>
      <c r="CJ28" s="131"/>
      <c r="CK28" s="131"/>
      <c r="CL28" s="131">
        <f>CL31</f>
        <v>0.47840857999999975</v>
      </c>
      <c r="CM28" s="131"/>
      <c r="CN28" s="131"/>
      <c r="CO28" s="131"/>
      <c r="CP28" s="131"/>
      <c r="CQ28" s="131"/>
      <c r="CR28" s="131">
        <f>AJ28-BN28</f>
        <v>-0.5265508799999994</v>
      </c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>
        <f>AV28-BZ28</f>
        <v>0.7740699</v>
      </c>
      <c r="DE28" s="131"/>
      <c r="DF28" s="131"/>
      <c r="DG28" s="131"/>
      <c r="DH28" s="131"/>
      <c r="DI28" s="131">
        <f>BA28-CE28</f>
        <v>-0.8222122</v>
      </c>
      <c r="DJ28" s="131"/>
      <c r="DK28" s="131"/>
      <c r="DL28" s="131"/>
      <c r="DM28" s="131"/>
      <c r="DN28" s="131"/>
      <c r="DO28" s="131"/>
      <c r="DP28" s="131">
        <f>BH28-CL28</f>
        <v>-0.47840857999999975</v>
      </c>
      <c r="DQ28" s="131"/>
      <c r="DR28" s="131"/>
      <c r="DS28" s="131"/>
      <c r="DT28" s="131"/>
      <c r="DU28" s="131"/>
      <c r="DV28" s="131">
        <f>BN28</f>
        <v>2.0265508799999994</v>
      </c>
      <c r="DW28" s="131"/>
      <c r="DX28" s="131"/>
      <c r="DY28" s="131"/>
      <c r="DZ28" s="131"/>
      <c r="EA28" s="131"/>
      <c r="EB28" s="131"/>
      <c r="EC28" s="130"/>
      <c r="ED28" s="130"/>
      <c r="EE28" s="130"/>
      <c r="EF28" s="130"/>
      <c r="EG28" s="130"/>
      <c r="EH28" s="131">
        <f>BZ28</f>
        <v>0.7259301</v>
      </c>
      <c r="EI28" s="131"/>
      <c r="EJ28" s="131"/>
      <c r="EK28" s="131"/>
      <c r="EL28" s="131"/>
      <c r="EM28" s="131">
        <f>CE28</f>
        <v>0.8222122</v>
      </c>
      <c r="EN28" s="131"/>
      <c r="EO28" s="131"/>
      <c r="EP28" s="131"/>
      <c r="EQ28" s="131"/>
      <c r="ER28" s="131"/>
      <c r="ES28" s="131"/>
      <c r="ET28" s="131">
        <f>CL28</f>
        <v>0.47840857999999975</v>
      </c>
      <c r="EU28" s="131"/>
      <c r="EV28" s="131"/>
      <c r="EW28" s="131"/>
      <c r="EX28" s="131"/>
      <c r="EY28" s="131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</row>
    <row r="29" spans="1:246" ht="23.25" customHeight="1">
      <c r="A29" s="127" t="s">
        <v>50</v>
      </c>
      <c r="B29" s="127"/>
      <c r="C29" s="127"/>
      <c r="D29" s="127"/>
      <c r="E29" s="127"/>
      <c r="F29" s="129" t="s">
        <v>185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</row>
    <row r="30" spans="1:246" ht="23.25" customHeight="1">
      <c r="A30" s="127" t="s">
        <v>52</v>
      </c>
      <c r="B30" s="127"/>
      <c r="C30" s="127"/>
      <c r="D30" s="127"/>
      <c r="E30" s="127"/>
      <c r="F30" s="129" t="s">
        <v>186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</row>
    <row r="31" spans="1:246" ht="11.25">
      <c r="A31" s="127" t="s">
        <v>57</v>
      </c>
      <c r="B31" s="127"/>
      <c r="C31" s="127"/>
      <c r="D31" s="127"/>
      <c r="E31" s="127"/>
      <c r="F31" s="129" t="s">
        <v>196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8">
        <v>1.5</v>
      </c>
      <c r="AK31" s="128"/>
      <c r="AL31" s="128"/>
      <c r="AM31" s="128"/>
      <c r="AN31" s="128"/>
      <c r="AO31" s="128"/>
      <c r="AP31" s="128"/>
      <c r="AQ31" s="128">
        <v>0</v>
      </c>
      <c r="AR31" s="128"/>
      <c r="AS31" s="128"/>
      <c r="AT31" s="128"/>
      <c r="AU31" s="128"/>
      <c r="AV31" s="128">
        <v>1.5</v>
      </c>
      <c r="AW31" s="128"/>
      <c r="AX31" s="128"/>
      <c r="AY31" s="128"/>
      <c r="AZ31" s="128"/>
      <c r="BA31" s="128">
        <v>0</v>
      </c>
      <c r="BB31" s="128"/>
      <c r="BC31" s="128"/>
      <c r="BD31" s="128"/>
      <c r="BE31" s="128"/>
      <c r="BF31" s="128"/>
      <c r="BG31" s="128"/>
      <c r="BH31" s="128">
        <v>0</v>
      </c>
      <c r="BI31" s="128"/>
      <c r="BJ31" s="128"/>
      <c r="BK31" s="128"/>
      <c r="BL31" s="128"/>
      <c r="BM31" s="128"/>
      <c r="BN31" s="128">
        <f>BU31+BZ31+CE31+CL31</f>
        <v>2.0265508799999994</v>
      </c>
      <c r="BO31" s="128"/>
      <c r="BP31" s="128"/>
      <c r="BQ31" s="128"/>
      <c r="BR31" s="128"/>
      <c r="BS31" s="128"/>
      <c r="BT31" s="128"/>
      <c r="BU31" s="128">
        <v>0</v>
      </c>
      <c r="BV31" s="128"/>
      <c r="BW31" s="128"/>
      <c r="BX31" s="128"/>
      <c r="BY31" s="128"/>
      <c r="BZ31" s="128">
        <f>(0.053326+0.38035+0.181519)*1.18</f>
        <v>0.7259301</v>
      </c>
      <c r="CA31" s="128"/>
      <c r="CB31" s="128"/>
      <c r="CC31" s="128"/>
      <c r="CD31" s="128"/>
      <c r="CE31" s="128">
        <f>0.69679*1.18</f>
        <v>0.8222122</v>
      </c>
      <c r="CF31" s="128"/>
      <c r="CG31" s="128"/>
      <c r="CH31" s="128"/>
      <c r="CI31" s="128"/>
      <c r="CJ31" s="128"/>
      <c r="CK31" s="128"/>
      <c r="CL31" s="128">
        <f>1.717416*1.18-CE31-BZ31-BU31</f>
        <v>0.47840857999999975</v>
      </c>
      <c r="CM31" s="128"/>
      <c r="CN31" s="128"/>
      <c r="CO31" s="128"/>
      <c r="CP31" s="128"/>
      <c r="CQ31" s="128"/>
      <c r="CR31" s="128">
        <f aca="true" t="shared" si="0" ref="CR31:CR46">AJ31-BN31</f>
        <v>-0.5265508799999994</v>
      </c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>
        <f aca="true" t="shared" si="1" ref="DD31:DD46">AV31-BZ31</f>
        <v>0.7740699</v>
      </c>
      <c r="DE31" s="128"/>
      <c r="DF31" s="128"/>
      <c r="DG31" s="128"/>
      <c r="DH31" s="128"/>
      <c r="DI31" s="128">
        <f aca="true" t="shared" si="2" ref="DI31:DI46">BA31-CE31</f>
        <v>-0.8222122</v>
      </c>
      <c r="DJ31" s="128"/>
      <c r="DK31" s="128"/>
      <c r="DL31" s="128"/>
      <c r="DM31" s="128"/>
      <c r="DN31" s="128"/>
      <c r="DO31" s="128"/>
      <c r="DP31" s="128">
        <f aca="true" t="shared" si="3" ref="DP31:DP46">BH31-CL31</f>
        <v>-0.47840857999999975</v>
      </c>
      <c r="DQ31" s="128"/>
      <c r="DR31" s="128"/>
      <c r="DS31" s="128"/>
      <c r="DT31" s="128"/>
      <c r="DU31" s="128"/>
      <c r="DV31" s="128">
        <f aca="true" t="shared" si="4" ref="DV31:DV46">BN31</f>
        <v>2.0265508799999994</v>
      </c>
      <c r="DW31" s="128"/>
      <c r="DX31" s="128"/>
      <c r="DY31" s="128"/>
      <c r="DZ31" s="128"/>
      <c r="EA31" s="128"/>
      <c r="EB31" s="128"/>
      <c r="EC31" s="126"/>
      <c r="ED31" s="126"/>
      <c r="EE31" s="126"/>
      <c r="EF31" s="126"/>
      <c r="EG31" s="126"/>
      <c r="EH31" s="128">
        <f aca="true" t="shared" si="5" ref="EH31:EH46">BZ31</f>
        <v>0.7259301</v>
      </c>
      <c r="EI31" s="128"/>
      <c r="EJ31" s="128"/>
      <c r="EK31" s="128"/>
      <c r="EL31" s="128"/>
      <c r="EM31" s="128">
        <f aca="true" t="shared" si="6" ref="EM31:EM46">CE31</f>
        <v>0.8222122</v>
      </c>
      <c r="EN31" s="128"/>
      <c r="EO31" s="128"/>
      <c r="EP31" s="128"/>
      <c r="EQ31" s="128"/>
      <c r="ER31" s="128"/>
      <c r="ES31" s="128"/>
      <c r="ET31" s="128">
        <f aca="true" t="shared" si="7" ref="ET31:ET46">CL31</f>
        <v>0.47840857999999975</v>
      </c>
      <c r="EU31" s="128"/>
      <c r="EV31" s="128"/>
      <c r="EW31" s="128"/>
      <c r="EX31" s="128"/>
      <c r="EY31" s="128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</row>
    <row r="32" spans="1:246" s="28" customFormat="1" ht="22.5" customHeight="1">
      <c r="A32" s="132" t="s">
        <v>59</v>
      </c>
      <c r="B32" s="132"/>
      <c r="C32" s="132"/>
      <c r="D32" s="132"/>
      <c r="E32" s="132"/>
      <c r="F32" s="133" t="s">
        <v>60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1">
        <f>AJ33+AJ34+AJ35</f>
        <v>11.93</v>
      </c>
      <c r="AK32" s="130"/>
      <c r="AL32" s="130"/>
      <c r="AM32" s="130"/>
      <c r="AN32" s="130"/>
      <c r="AO32" s="130"/>
      <c r="AP32" s="130"/>
      <c r="AQ32" s="131">
        <f>AQ33+AQ34+AQ35</f>
        <v>10.427</v>
      </c>
      <c r="AR32" s="130"/>
      <c r="AS32" s="130"/>
      <c r="AT32" s="130"/>
      <c r="AU32" s="130"/>
      <c r="AV32" s="131">
        <f>AV33+AV34+AV35</f>
        <v>0.352</v>
      </c>
      <c r="AW32" s="130"/>
      <c r="AX32" s="130"/>
      <c r="AY32" s="130"/>
      <c r="AZ32" s="130"/>
      <c r="BA32" s="131">
        <f>BA33+BA34+BA35</f>
        <v>1.139</v>
      </c>
      <c r="BB32" s="130"/>
      <c r="BC32" s="130"/>
      <c r="BD32" s="130"/>
      <c r="BE32" s="130"/>
      <c r="BF32" s="130"/>
      <c r="BG32" s="130"/>
      <c r="BH32" s="131">
        <f>BH33+BH34+BH35</f>
        <v>0.013000000000000001</v>
      </c>
      <c r="BI32" s="130"/>
      <c r="BJ32" s="130"/>
      <c r="BK32" s="130"/>
      <c r="BL32" s="130"/>
      <c r="BM32" s="130"/>
      <c r="BN32" s="131">
        <f>BN33+BN34+BN35</f>
        <v>11.070229000000001</v>
      </c>
      <c r="BO32" s="131"/>
      <c r="BP32" s="131"/>
      <c r="BQ32" s="131"/>
      <c r="BR32" s="131"/>
      <c r="BS32" s="131"/>
      <c r="BT32" s="131"/>
      <c r="BU32" s="131">
        <f>BU33+BU34+BU35</f>
        <v>9.77792958</v>
      </c>
      <c r="BV32" s="131"/>
      <c r="BW32" s="131"/>
      <c r="BX32" s="131"/>
      <c r="BY32" s="131"/>
      <c r="BZ32" s="131">
        <f>BZ33+BZ34+BZ35</f>
        <v>0.09127772</v>
      </c>
      <c r="CA32" s="131"/>
      <c r="CB32" s="131"/>
      <c r="CC32" s="131"/>
      <c r="CD32" s="131"/>
      <c r="CE32" s="131">
        <f>CE33+CE34+CE35</f>
        <v>1.09404762</v>
      </c>
      <c r="CF32" s="131"/>
      <c r="CG32" s="131"/>
      <c r="CH32" s="131"/>
      <c r="CI32" s="131"/>
      <c r="CJ32" s="131"/>
      <c r="CK32" s="131"/>
      <c r="CL32" s="131">
        <f>CL33+CL34+CL35</f>
        <v>0.10697407999999997</v>
      </c>
      <c r="CM32" s="131"/>
      <c r="CN32" s="131"/>
      <c r="CO32" s="131"/>
      <c r="CP32" s="131"/>
      <c r="CQ32" s="131"/>
      <c r="CR32" s="131">
        <f t="shared" si="0"/>
        <v>0.8597709999999985</v>
      </c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>
        <f t="shared" si="1"/>
        <v>0.26072228</v>
      </c>
      <c r="DE32" s="131"/>
      <c r="DF32" s="131"/>
      <c r="DG32" s="131"/>
      <c r="DH32" s="131"/>
      <c r="DI32" s="131">
        <f t="shared" si="2"/>
        <v>0.044952380000000014</v>
      </c>
      <c r="DJ32" s="131"/>
      <c r="DK32" s="131"/>
      <c r="DL32" s="131"/>
      <c r="DM32" s="131"/>
      <c r="DN32" s="131"/>
      <c r="DO32" s="131"/>
      <c r="DP32" s="131">
        <f t="shared" si="3"/>
        <v>-0.09397407999999997</v>
      </c>
      <c r="DQ32" s="131"/>
      <c r="DR32" s="131"/>
      <c r="DS32" s="131"/>
      <c r="DT32" s="131"/>
      <c r="DU32" s="131"/>
      <c r="DV32" s="131">
        <f t="shared" si="4"/>
        <v>11.070229000000001</v>
      </c>
      <c r="DW32" s="131"/>
      <c r="DX32" s="131"/>
      <c r="DY32" s="131"/>
      <c r="DZ32" s="131"/>
      <c r="EA32" s="131"/>
      <c r="EB32" s="131"/>
      <c r="EC32" s="130"/>
      <c r="ED32" s="130"/>
      <c r="EE32" s="130"/>
      <c r="EF32" s="130"/>
      <c r="EG32" s="130"/>
      <c r="EH32" s="131">
        <f t="shared" si="5"/>
        <v>0.09127772</v>
      </c>
      <c r="EI32" s="131"/>
      <c r="EJ32" s="131"/>
      <c r="EK32" s="131"/>
      <c r="EL32" s="131"/>
      <c r="EM32" s="131">
        <f t="shared" si="6"/>
        <v>1.09404762</v>
      </c>
      <c r="EN32" s="131"/>
      <c r="EO32" s="131"/>
      <c r="EP32" s="131"/>
      <c r="EQ32" s="131"/>
      <c r="ER32" s="131"/>
      <c r="ES32" s="131"/>
      <c r="ET32" s="131">
        <f t="shared" si="7"/>
        <v>0.10697407999999997</v>
      </c>
      <c r="EU32" s="131"/>
      <c r="EV32" s="131"/>
      <c r="EW32" s="131"/>
      <c r="EX32" s="131"/>
      <c r="EY32" s="131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</row>
    <row r="33" spans="1:246" ht="21.75" customHeight="1">
      <c r="A33" s="127" t="s">
        <v>50</v>
      </c>
      <c r="B33" s="127"/>
      <c r="C33" s="127"/>
      <c r="D33" s="127"/>
      <c r="E33" s="127"/>
      <c r="F33" s="129" t="s">
        <v>197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8">
        <v>0.737</v>
      </c>
      <c r="AK33" s="128"/>
      <c r="AL33" s="128"/>
      <c r="AM33" s="128"/>
      <c r="AN33" s="128"/>
      <c r="AO33" s="128"/>
      <c r="AP33" s="128"/>
      <c r="AQ33" s="128">
        <v>0</v>
      </c>
      <c r="AR33" s="128"/>
      <c r="AS33" s="128"/>
      <c r="AT33" s="128"/>
      <c r="AU33" s="128"/>
      <c r="AV33" s="128">
        <v>0.251</v>
      </c>
      <c r="AW33" s="128"/>
      <c r="AX33" s="128"/>
      <c r="AY33" s="128"/>
      <c r="AZ33" s="128"/>
      <c r="BA33" s="128">
        <v>0.481</v>
      </c>
      <c r="BB33" s="128"/>
      <c r="BC33" s="128"/>
      <c r="BD33" s="128"/>
      <c r="BE33" s="128"/>
      <c r="BF33" s="128"/>
      <c r="BG33" s="128"/>
      <c r="BH33" s="128">
        <v>0.005</v>
      </c>
      <c r="BI33" s="128"/>
      <c r="BJ33" s="128"/>
      <c r="BK33" s="128"/>
      <c r="BL33" s="128"/>
      <c r="BM33" s="128"/>
      <c r="BN33" s="128">
        <f>BU33+BZ33+CE33+CL33</f>
        <v>0.77969798</v>
      </c>
      <c r="BO33" s="128"/>
      <c r="BP33" s="128"/>
      <c r="BQ33" s="128"/>
      <c r="BR33" s="128"/>
      <c r="BS33" s="128"/>
      <c r="BT33" s="128"/>
      <c r="BU33" s="128">
        <v>0</v>
      </c>
      <c r="BV33" s="128"/>
      <c r="BW33" s="128"/>
      <c r="BX33" s="128"/>
      <c r="BY33" s="128"/>
      <c r="BZ33" s="128">
        <f>(0.030049+0.033955)*1.18</f>
        <v>0.07552472</v>
      </c>
      <c r="CA33" s="128"/>
      <c r="CB33" s="128"/>
      <c r="CC33" s="128"/>
      <c r="CD33" s="128"/>
      <c r="CE33" s="128">
        <f>(0.251338+0.284982)*1.18</f>
        <v>0.6328576</v>
      </c>
      <c r="CF33" s="128"/>
      <c r="CG33" s="128"/>
      <c r="CH33" s="128"/>
      <c r="CI33" s="128"/>
      <c r="CJ33" s="128"/>
      <c r="CK33" s="128"/>
      <c r="CL33" s="128">
        <f>0.660761*1.18-CE33-BZ33-BU33</f>
        <v>0.07131565999999999</v>
      </c>
      <c r="CM33" s="128"/>
      <c r="CN33" s="128"/>
      <c r="CO33" s="128"/>
      <c r="CP33" s="128"/>
      <c r="CQ33" s="128"/>
      <c r="CR33" s="128">
        <f t="shared" si="0"/>
        <v>-0.042697980000000024</v>
      </c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>
        <f t="shared" si="1"/>
        <v>0.17547528</v>
      </c>
      <c r="DE33" s="128"/>
      <c r="DF33" s="128"/>
      <c r="DG33" s="128"/>
      <c r="DH33" s="128"/>
      <c r="DI33" s="128">
        <f t="shared" si="2"/>
        <v>-0.15185760000000004</v>
      </c>
      <c r="DJ33" s="128"/>
      <c r="DK33" s="128"/>
      <c r="DL33" s="128"/>
      <c r="DM33" s="128"/>
      <c r="DN33" s="128"/>
      <c r="DO33" s="128"/>
      <c r="DP33" s="128">
        <f t="shared" si="3"/>
        <v>-0.06631565999999998</v>
      </c>
      <c r="DQ33" s="128"/>
      <c r="DR33" s="128"/>
      <c r="DS33" s="128"/>
      <c r="DT33" s="128"/>
      <c r="DU33" s="128"/>
      <c r="DV33" s="128">
        <f t="shared" si="4"/>
        <v>0.77969798</v>
      </c>
      <c r="DW33" s="128"/>
      <c r="DX33" s="128"/>
      <c r="DY33" s="128"/>
      <c r="DZ33" s="128"/>
      <c r="EA33" s="128"/>
      <c r="EB33" s="128"/>
      <c r="EC33" s="126"/>
      <c r="ED33" s="126"/>
      <c r="EE33" s="126"/>
      <c r="EF33" s="126"/>
      <c r="EG33" s="126"/>
      <c r="EH33" s="128">
        <f t="shared" si="5"/>
        <v>0.07552472</v>
      </c>
      <c r="EI33" s="128"/>
      <c r="EJ33" s="128"/>
      <c r="EK33" s="128"/>
      <c r="EL33" s="128"/>
      <c r="EM33" s="128">
        <f t="shared" si="6"/>
        <v>0.6328576</v>
      </c>
      <c r="EN33" s="128"/>
      <c r="EO33" s="128"/>
      <c r="EP33" s="128"/>
      <c r="EQ33" s="128"/>
      <c r="ER33" s="128"/>
      <c r="ES33" s="128"/>
      <c r="ET33" s="128">
        <f t="shared" si="7"/>
        <v>0.07131565999999999</v>
      </c>
      <c r="EU33" s="128"/>
      <c r="EV33" s="128"/>
      <c r="EW33" s="128"/>
      <c r="EX33" s="128"/>
      <c r="EY33" s="128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</row>
    <row r="34" spans="1:246" ht="22.5" customHeight="1">
      <c r="A34" s="127" t="s">
        <v>56</v>
      </c>
      <c r="B34" s="127"/>
      <c r="C34" s="127"/>
      <c r="D34" s="127"/>
      <c r="E34" s="127"/>
      <c r="F34" s="129" t="s">
        <v>198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8">
        <v>0.766</v>
      </c>
      <c r="AK34" s="128"/>
      <c r="AL34" s="128"/>
      <c r="AM34" s="128"/>
      <c r="AN34" s="128"/>
      <c r="AO34" s="128"/>
      <c r="AP34" s="128"/>
      <c r="AQ34" s="128">
        <v>0</v>
      </c>
      <c r="AR34" s="128"/>
      <c r="AS34" s="128"/>
      <c r="AT34" s="128"/>
      <c r="AU34" s="128"/>
      <c r="AV34" s="128">
        <v>0.101</v>
      </c>
      <c r="AW34" s="128"/>
      <c r="AX34" s="128"/>
      <c r="AY34" s="128"/>
      <c r="AZ34" s="128"/>
      <c r="BA34" s="128">
        <v>0.658</v>
      </c>
      <c r="BB34" s="128"/>
      <c r="BC34" s="128"/>
      <c r="BD34" s="128"/>
      <c r="BE34" s="128"/>
      <c r="BF34" s="128"/>
      <c r="BG34" s="128"/>
      <c r="BH34" s="128">
        <v>0.008</v>
      </c>
      <c r="BI34" s="128"/>
      <c r="BJ34" s="128"/>
      <c r="BK34" s="128"/>
      <c r="BL34" s="128"/>
      <c r="BM34" s="128"/>
      <c r="BN34" s="128">
        <f>BU34+BZ34+CE34+CL34</f>
        <v>0.51260144</v>
      </c>
      <c r="BO34" s="128"/>
      <c r="BP34" s="128"/>
      <c r="BQ34" s="128"/>
      <c r="BR34" s="128"/>
      <c r="BS34" s="128"/>
      <c r="BT34" s="128"/>
      <c r="BU34" s="128">
        <v>0</v>
      </c>
      <c r="BV34" s="128"/>
      <c r="BW34" s="128"/>
      <c r="BX34" s="128"/>
      <c r="BY34" s="128"/>
      <c r="BZ34" s="128">
        <f>0.01335*1.18</f>
        <v>0.015753</v>
      </c>
      <c r="CA34" s="128"/>
      <c r="CB34" s="128"/>
      <c r="CC34" s="128"/>
      <c r="CD34" s="128"/>
      <c r="CE34" s="128">
        <f>0.390839*1.18</f>
        <v>0.46119002</v>
      </c>
      <c r="CF34" s="128"/>
      <c r="CG34" s="128"/>
      <c r="CH34" s="128"/>
      <c r="CI34" s="128"/>
      <c r="CJ34" s="128"/>
      <c r="CK34" s="128"/>
      <c r="CL34" s="128">
        <f>0.434408*1.18-CE34-BZ34-BU34</f>
        <v>0.03565841999999998</v>
      </c>
      <c r="CM34" s="128"/>
      <c r="CN34" s="128"/>
      <c r="CO34" s="128"/>
      <c r="CP34" s="128"/>
      <c r="CQ34" s="128"/>
      <c r="CR34" s="128">
        <f t="shared" si="0"/>
        <v>0.25339856000000005</v>
      </c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>
        <f t="shared" si="1"/>
        <v>0.085247</v>
      </c>
      <c r="DE34" s="128"/>
      <c r="DF34" s="128"/>
      <c r="DG34" s="128"/>
      <c r="DH34" s="128"/>
      <c r="DI34" s="128">
        <f t="shared" si="2"/>
        <v>0.19680998000000005</v>
      </c>
      <c r="DJ34" s="128"/>
      <c r="DK34" s="128"/>
      <c r="DL34" s="128"/>
      <c r="DM34" s="128"/>
      <c r="DN34" s="128"/>
      <c r="DO34" s="128"/>
      <c r="DP34" s="128">
        <f t="shared" si="3"/>
        <v>-0.027658419999999982</v>
      </c>
      <c r="DQ34" s="128"/>
      <c r="DR34" s="128"/>
      <c r="DS34" s="128"/>
      <c r="DT34" s="128"/>
      <c r="DU34" s="128"/>
      <c r="DV34" s="128">
        <f t="shared" si="4"/>
        <v>0.51260144</v>
      </c>
      <c r="DW34" s="128"/>
      <c r="DX34" s="128"/>
      <c r="DY34" s="128"/>
      <c r="DZ34" s="128"/>
      <c r="EA34" s="128"/>
      <c r="EB34" s="128"/>
      <c r="EC34" s="126"/>
      <c r="ED34" s="126"/>
      <c r="EE34" s="126"/>
      <c r="EF34" s="126"/>
      <c r="EG34" s="126"/>
      <c r="EH34" s="128">
        <f t="shared" si="5"/>
        <v>0.015753</v>
      </c>
      <c r="EI34" s="128"/>
      <c r="EJ34" s="128"/>
      <c r="EK34" s="128"/>
      <c r="EL34" s="128"/>
      <c r="EM34" s="128">
        <f t="shared" si="6"/>
        <v>0.46119002</v>
      </c>
      <c r="EN34" s="128"/>
      <c r="EO34" s="128"/>
      <c r="EP34" s="128"/>
      <c r="EQ34" s="128"/>
      <c r="ER34" s="128"/>
      <c r="ES34" s="128"/>
      <c r="ET34" s="128">
        <f t="shared" si="7"/>
        <v>0.03565841999999998</v>
      </c>
      <c r="EU34" s="128"/>
      <c r="EV34" s="128"/>
      <c r="EW34" s="128"/>
      <c r="EX34" s="128"/>
      <c r="EY34" s="128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</row>
    <row r="35" spans="1:246" ht="10.5" customHeight="1">
      <c r="A35" s="127" t="s">
        <v>199</v>
      </c>
      <c r="B35" s="127"/>
      <c r="C35" s="127"/>
      <c r="D35" s="127"/>
      <c r="E35" s="127"/>
      <c r="F35" s="129" t="s">
        <v>200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8">
        <v>10.427</v>
      </c>
      <c r="AK35" s="128"/>
      <c r="AL35" s="128"/>
      <c r="AM35" s="128"/>
      <c r="AN35" s="128"/>
      <c r="AO35" s="128"/>
      <c r="AP35" s="128"/>
      <c r="AQ35" s="128">
        <v>10.427</v>
      </c>
      <c r="AR35" s="128"/>
      <c r="AS35" s="128"/>
      <c r="AT35" s="128"/>
      <c r="AU35" s="128"/>
      <c r="AV35" s="128">
        <v>0</v>
      </c>
      <c r="AW35" s="128"/>
      <c r="AX35" s="128"/>
      <c r="AY35" s="128"/>
      <c r="AZ35" s="128"/>
      <c r="BA35" s="128">
        <v>0</v>
      </c>
      <c r="BB35" s="128"/>
      <c r="BC35" s="128"/>
      <c r="BD35" s="128"/>
      <c r="BE35" s="128"/>
      <c r="BF35" s="128"/>
      <c r="BG35" s="128"/>
      <c r="BH35" s="128">
        <v>0</v>
      </c>
      <c r="BI35" s="128"/>
      <c r="BJ35" s="128"/>
      <c r="BK35" s="128"/>
      <c r="BL35" s="128"/>
      <c r="BM35" s="128"/>
      <c r="BN35" s="128">
        <f>BU35+BZ35+CE35+CL35</f>
        <v>9.77792958</v>
      </c>
      <c r="BO35" s="128"/>
      <c r="BP35" s="128"/>
      <c r="BQ35" s="128"/>
      <c r="BR35" s="128"/>
      <c r="BS35" s="128"/>
      <c r="BT35" s="128"/>
      <c r="BU35" s="128">
        <f>8.286381*1.18</f>
        <v>9.77792958</v>
      </c>
      <c r="BV35" s="128"/>
      <c r="BW35" s="128"/>
      <c r="BX35" s="128"/>
      <c r="BY35" s="128"/>
      <c r="BZ35" s="128">
        <v>0</v>
      </c>
      <c r="CA35" s="128"/>
      <c r="CB35" s="128"/>
      <c r="CC35" s="128"/>
      <c r="CD35" s="128"/>
      <c r="CE35" s="128">
        <v>0</v>
      </c>
      <c r="CF35" s="128"/>
      <c r="CG35" s="128"/>
      <c r="CH35" s="128"/>
      <c r="CI35" s="128"/>
      <c r="CJ35" s="128"/>
      <c r="CK35" s="128"/>
      <c r="CL35" s="128">
        <v>0</v>
      </c>
      <c r="CM35" s="128"/>
      <c r="CN35" s="128"/>
      <c r="CO35" s="128"/>
      <c r="CP35" s="128"/>
      <c r="CQ35" s="128"/>
      <c r="CR35" s="128">
        <f t="shared" si="0"/>
        <v>0.6490704199999993</v>
      </c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>
        <f t="shared" si="1"/>
        <v>0</v>
      </c>
      <c r="DE35" s="128"/>
      <c r="DF35" s="128"/>
      <c r="DG35" s="128"/>
      <c r="DH35" s="128"/>
      <c r="DI35" s="128">
        <f t="shared" si="2"/>
        <v>0</v>
      </c>
      <c r="DJ35" s="128"/>
      <c r="DK35" s="128"/>
      <c r="DL35" s="128"/>
      <c r="DM35" s="128"/>
      <c r="DN35" s="128"/>
      <c r="DO35" s="128"/>
      <c r="DP35" s="128">
        <f t="shared" si="3"/>
        <v>0</v>
      </c>
      <c r="DQ35" s="128"/>
      <c r="DR35" s="128"/>
      <c r="DS35" s="128"/>
      <c r="DT35" s="128"/>
      <c r="DU35" s="128"/>
      <c r="DV35" s="128">
        <f t="shared" si="4"/>
        <v>9.77792958</v>
      </c>
      <c r="DW35" s="128"/>
      <c r="DX35" s="128"/>
      <c r="DY35" s="128"/>
      <c r="DZ35" s="128"/>
      <c r="EA35" s="128"/>
      <c r="EB35" s="128"/>
      <c r="EC35" s="126"/>
      <c r="ED35" s="126"/>
      <c r="EE35" s="126"/>
      <c r="EF35" s="126"/>
      <c r="EG35" s="126"/>
      <c r="EH35" s="128">
        <f t="shared" si="5"/>
        <v>0</v>
      </c>
      <c r="EI35" s="128"/>
      <c r="EJ35" s="128"/>
      <c r="EK35" s="128"/>
      <c r="EL35" s="128"/>
      <c r="EM35" s="128">
        <f t="shared" si="6"/>
        <v>0</v>
      </c>
      <c r="EN35" s="128"/>
      <c r="EO35" s="128"/>
      <c r="EP35" s="128"/>
      <c r="EQ35" s="128"/>
      <c r="ER35" s="128"/>
      <c r="ES35" s="128"/>
      <c r="ET35" s="128">
        <f t="shared" si="7"/>
        <v>0</v>
      </c>
      <c r="EU35" s="128"/>
      <c r="EV35" s="128"/>
      <c r="EW35" s="128"/>
      <c r="EX35" s="128"/>
      <c r="EY35" s="128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</row>
    <row r="36" spans="1:246" s="28" customFormat="1" ht="10.5">
      <c r="A36" s="132" t="s">
        <v>187</v>
      </c>
      <c r="B36" s="132"/>
      <c r="C36" s="132"/>
      <c r="D36" s="132"/>
      <c r="E36" s="132"/>
      <c r="F36" s="133" t="s">
        <v>188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1">
        <f>AJ37</f>
        <v>0.938</v>
      </c>
      <c r="AK36" s="131"/>
      <c r="AL36" s="131"/>
      <c r="AM36" s="131"/>
      <c r="AN36" s="131"/>
      <c r="AO36" s="131"/>
      <c r="AP36" s="131"/>
      <c r="AQ36" s="131">
        <f>AQ37</f>
        <v>0</v>
      </c>
      <c r="AR36" s="131"/>
      <c r="AS36" s="131"/>
      <c r="AT36" s="131"/>
      <c r="AU36" s="131"/>
      <c r="AV36" s="131">
        <f>AV37</f>
        <v>0</v>
      </c>
      <c r="AW36" s="131"/>
      <c r="AX36" s="131"/>
      <c r="AY36" s="131"/>
      <c r="AZ36" s="131"/>
      <c r="BA36" s="131">
        <f>BA37</f>
        <v>0.938</v>
      </c>
      <c r="BB36" s="131"/>
      <c r="BC36" s="131"/>
      <c r="BD36" s="131"/>
      <c r="BE36" s="131"/>
      <c r="BF36" s="131"/>
      <c r="BG36" s="131"/>
      <c r="BH36" s="131">
        <f>BH37</f>
        <v>0</v>
      </c>
      <c r="BI36" s="131"/>
      <c r="BJ36" s="131"/>
      <c r="BK36" s="131"/>
      <c r="BL36" s="131"/>
      <c r="BM36" s="131"/>
      <c r="BN36" s="131">
        <f>BN37</f>
        <v>1</v>
      </c>
      <c r="BO36" s="131"/>
      <c r="BP36" s="131"/>
      <c r="BQ36" s="131"/>
      <c r="BR36" s="131"/>
      <c r="BS36" s="131"/>
      <c r="BT36" s="131"/>
      <c r="BU36" s="131">
        <f>BU37</f>
        <v>0</v>
      </c>
      <c r="BV36" s="131"/>
      <c r="BW36" s="131"/>
      <c r="BX36" s="131"/>
      <c r="BY36" s="131"/>
      <c r="BZ36" s="131">
        <f>BZ37</f>
        <v>0</v>
      </c>
      <c r="CA36" s="131"/>
      <c r="CB36" s="131"/>
      <c r="CC36" s="131"/>
      <c r="CD36" s="131"/>
      <c r="CE36" s="131">
        <f>CE37</f>
        <v>1</v>
      </c>
      <c r="CF36" s="131"/>
      <c r="CG36" s="131"/>
      <c r="CH36" s="131"/>
      <c r="CI36" s="131"/>
      <c r="CJ36" s="131"/>
      <c r="CK36" s="131"/>
      <c r="CL36" s="131">
        <f>CL37</f>
        <v>0</v>
      </c>
      <c r="CM36" s="131"/>
      <c r="CN36" s="131"/>
      <c r="CO36" s="131"/>
      <c r="CP36" s="131"/>
      <c r="CQ36" s="131"/>
      <c r="CR36" s="131">
        <f t="shared" si="0"/>
        <v>-0.062000000000000055</v>
      </c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>
        <f t="shared" si="1"/>
        <v>0</v>
      </c>
      <c r="DE36" s="131"/>
      <c r="DF36" s="131"/>
      <c r="DG36" s="131"/>
      <c r="DH36" s="131"/>
      <c r="DI36" s="131">
        <f t="shared" si="2"/>
        <v>-0.062000000000000055</v>
      </c>
      <c r="DJ36" s="131"/>
      <c r="DK36" s="131"/>
      <c r="DL36" s="131"/>
      <c r="DM36" s="131"/>
      <c r="DN36" s="131"/>
      <c r="DO36" s="131"/>
      <c r="DP36" s="131">
        <f t="shared" si="3"/>
        <v>0</v>
      </c>
      <c r="DQ36" s="131"/>
      <c r="DR36" s="131"/>
      <c r="DS36" s="131"/>
      <c r="DT36" s="131"/>
      <c r="DU36" s="131"/>
      <c r="DV36" s="131">
        <f t="shared" si="4"/>
        <v>1</v>
      </c>
      <c r="DW36" s="131"/>
      <c r="DX36" s="131"/>
      <c r="DY36" s="131"/>
      <c r="DZ36" s="131"/>
      <c r="EA36" s="131"/>
      <c r="EB36" s="131"/>
      <c r="EC36" s="130"/>
      <c r="ED36" s="130"/>
      <c r="EE36" s="130"/>
      <c r="EF36" s="130"/>
      <c r="EG36" s="130"/>
      <c r="EH36" s="131">
        <f t="shared" si="5"/>
        <v>0</v>
      </c>
      <c r="EI36" s="131"/>
      <c r="EJ36" s="131"/>
      <c r="EK36" s="131"/>
      <c r="EL36" s="131"/>
      <c r="EM36" s="131">
        <f t="shared" si="6"/>
        <v>1</v>
      </c>
      <c r="EN36" s="131"/>
      <c r="EO36" s="131"/>
      <c r="EP36" s="131"/>
      <c r="EQ36" s="131"/>
      <c r="ER36" s="131"/>
      <c r="ES36" s="131"/>
      <c r="ET36" s="131">
        <f t="shared" si="7"/>
        <v>0</v>
      </c>
      <c r="EU36" s="131"/>
      <c r="EV36" s="131"/>
      <c r="EW36" s="131"/>
      <c r="EX36" s="131"/>
      <c r="EY36" s="131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</row>
    <row r="37" spans="1:246" ht="21" customHeight="1">
      <c r="A37" s="127" t="s">
        <v>50</v>
      </c>
      <c r="B37" s="127"/>
      <c r="C37" s="127"/>
      <c r="D37" s="127"/>
      <c r="E37" s="127"/>
      <c r="F37" s="129" t="s">
        <v>61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8">
        <v>0.938</v>
      </c>
      <c r="AK37" s="128"/>
      <c r="AL37" s="128"/>
      <c r="AM37" s="128"/>
      <c r="AN37" s="128"/>
      <c r="AO37" s="128"/>
      <c r="AP37" s="128"/>
      <c r="AQ37" s="128">
        <v>0</v>
      </c>
      <c r="AR37" s="128"/>
      <c r="AS37" s="128"/>
      <c r="AT37" s="128"/>
      <c r="AU37" s="128"/>
      <c r="AV37" s="128">
        <v>0</v>
      </c>
      <c r="AW37" s="128"/>
      <c r="AX37" s="128"/>
      <c r="AY37" s="128"/>
      <c r="AZ37" s="128"/>
      <c r="BA37" s="128">
        <v>0.938</v>
      </c>
      <c r="BB37" s="128"/>
      <c r="BC37" s="128"/>
      <c r="BD37" s="128"/>
      <c r="BE37" s="128"/>
      <c r="BF37" s="128"/>
      <c r="BG37" s="128"/>
      <c r="BH37" s="128">
        <v>0</v>
      </c>
      <c r="BI37" s="128"/>
      <c r="BJ37" s="128"/>
      <c r="BK37" s="128"/>
      <c r="BL37" s="128"/>
      <c r="BM37" s="128"/>
      <c r="BN37" s="128">
        <f>BU37+BZ37+CE37+CL37</f>
        <v>1</v>
      </c>
      <c r="BO37" s="128"/>
      <c r="BP37" s="128"/>
      <c r="BQ37" s="128"/>
      <c r="BR37" s="128"/>
      <c r="BS37" s="128"/>
      <c r="BT37" s="128"/>
      <c r="BU37" s="128">
        <v>0</v>
      </c>
      <c r="BV37" s="128"/>
      <c r="BW37" s="128"/>
      <c r="BX37" s="128"/>
      <c r="BY37" s="128"/>
      <c r="BZ37" s="128">
        <v>0</v>
      </c>
      <c r="CA37" s="128"/>
      <c r="CB37" s="128"/>
      <c r="CC37" s="128"/>
      <c r="CD37" s="128"/>
      <c r="CE37" s="128">
        <v>1</v>
      </c>
      <c r="CF37" s="128"/>
      <c r="CG37" s="128"/>
      <c r="CH37" s="128"/>
      <c r="CI37" s="128"/>
      <c r="CJ37" s="128"/>
      <c r="CK37" s="128"/>
      <c r="CL37" s="128">
        <v>0</v>
      </c>
      <c r="CM37" s="128"/>
      <c r="CN37" s="128"/>
      <c r="CO37" s="128"/>
      <c r="CP37" s="128"/>
      <c r="CQ37" s="128"/>
      <c r="CR37" s="128">
        <f t="shared" si="0"/>
        <v>-0.062000000000000055</v>
      </c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>
        <f t="shared" si="1"/>
        <v>0</v>
      </c>
      <c r="DE37" s="128"/>
      <c r="DF37" s="128"/>
      <c r="DG37" s="128"/>
      <c r="DH37" s="128"/>
      <c r="DI37" s="128">
        <f t="shared" si="2"/>
        <v>-0.062000000000000055</v>
      </c>
      <c r="DJ37" s="128"/>
      <c r="DK37" s="128"/>
      <c r="DL37" s="128"/>
      <c r="DM37" s="128"/>
      <c r="DN37" s="128"/>
      <c r="DO37" s="128"/>
      <c r="DP37" s="128">
        <f t="shared" si="3"/>
        <v>0</v>
      </c>
      <c r="DQ37" s="128"/>
      <c r="DR37" s="128"/>
      <c r="DS37" s="128"/>
      <c r="DT37" s="128"/>
      <c r="DU37" s="128"/>
      <c r="DV37" s="128">
        <f t="shared" si="4"/>
        <v>1</v>
      </c>
      <c r="DW37" s="128"/>
      <c r="DX37" s="128"/>
      <c r="DY37" s="128"/>
      <c r="DZ37" s="128"/>
      <c r="EA37" s="128"/>
      <c r="EB37" s="128"/>
      <c r="EC37" s="126"/>
      <c r="ED37" s="126"/>
      <c r="EE37" s="126"/>
      <c r="EF37" s="126"/>
      <c r="EG37" s="126"/>
      <c r="EH37" s="128">
        <f t="shared" si="5"/>
        <v>0</v>
      </c>
      <c r="EI37" s="128"/>
      <c r="EJ37" s="128"/>
      <c r="EK37" s="128"/>
      <c r="EL37" s="128"/>
      <c r="EM37" s="128">
        <f t="shared" si="6"/>
        <v>1</v>
      </c>
      <c r="EN37" s="128"/>
      <c r="EO37" s="128"/>
      <c r="EP37" s="128"/>
      <c r="EQ37" s="128"/>
      <c r="ER37" s="128"/>
      <c r="ES37" s="128"/>
      <c r="ET37" s="128">
        <f t="shared" si="7"/>
        <v>0</v>
      </c>
      <c r="EU37" s="128"/>
      <c r="EV37" s="128"/>
      <c r="EW37" s="128"/>
      <c r="EX37" s="128"/>
      <c r="EY37" s="128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</row>
    <row r="38" spans="1:246" s="28" customFormat="1" ht="10.5" customHeight="1">
      <c r="A38" s="132" t="s">
        <v>29</v>
      </c>
      <c r="B38" s="132"/>
      <c r="C38" s="132"/>
      <c r="D38" s="132"/>
      <c r="E38" s="132"/>
      <c r="F38" s="133" t="s">
        <v>31</v>
      </c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1">
        <f>AJ39</f>
        <v>9.728000000000002</v>
      </c>
      <c r="AK38" s="131"/>
      <c r="AL38" s="131"/>
      <c r="AM38" s="131"/>
      <c r="AN38" s="131"/>
      <c r="AO38" s="131"/>
      <c r="AP38" s="131"/>
      <c r="AQ38" s="131">
        <f>AQ39</f>
        <v>0</v>
      </c>
      <c r="AR38" s="131"/>
      <c r="AS38" s="131"/>
      <c r="AT38" s="131"/>
      <c r="AU38" s="131"/>
      <c r="AV38" s="131">
        <f>AV39</f>
        <v>1.252</v>
      </c>
      <c r="AW38" s="131"/>
      <c r="AX38" s="131"/>
      <c r="AY38" s="131"/>
      <c r="AZ38" s="131"/>
      <c r="BA38" s="131">
        <f>BA39</f>
        <v>8.422999999999998</v>
      </c>
      <c r="BB38" s="131"/>
      <c r="BC38" s="131"/>
      <c r="BD38" s="131"/>
      <c r="BE38" s="131"/>
      <c r="BF38" s="131"/>
      <c r="BG38" s="131"/>
      <c r="BH38" s="131">
        <f>BH39</f>
        <v>0.054</v>
      </c>
      <c r="BI38" s="131"/>
      <c r="BJ38" s="131"/>
      <c r="BK38" s="131"/>
      <c r="BL38" s="131"/>
      <c r="BM38" s="131"/>
      <c r="BN38" s="131">
        <f>BN39</f>
        <v>10.549160939999998</v>
      </c>
      <c r="BO38" s="131"/>
      <c r="BP38" s="131"/>
      <c r="BQ38" s="131"/>
      <c r="BR38" s="131"/>
      <c r="BS38" s="131"/>
      <c r="BT38" s="131"/>
      <c r="BU38" s="131">
        <f>BU39</f>
        <v>0</v>
      </c>
      <c r="BV38" s="131"/>
      <c r="BW38" s="131"/>
      <c r="BX38" s="131"/>
      <c r="BY38" s="131"/>
      <c r="BZ38" s="131">
        <f>BZ39</f>
        <v>0.7087506399999999</v>
      </c>
      <c r="CA38" s="131"/>
      <c r="CB38" s="131"/>
      <c r="CC38" s="131"/>
      <c r="CD38" s="131"/>
      <c r="CE38" s="131">
        <f>CE39</f>
        <v>8.24267342</v>
      </c>
      <c r="CF38" s="131"/>
      <c r="CG38" s="131"/>
      <c r="CH38" s="131"/>
      <c r="CI38" s="131"/>
      <c r="CJ38" s="131"/>
      <c r="CK38" s="131"/>
      <c r="CL38" s="131">
        <f>CL39</f>
        <v>1.5976107399999997</v>
      </c>
      <c r="CM38" s="131"/>
      <c r="CN38" s="131"/>
      <c r="CO38" s="131"/>
      <c r="CP38" s="131"/>
      <c r="CQ38" s="131"/>
      <c r="CR38" s="131">
        <f t="shared" si="0"/>
        <v>-0.8211609399999968</v>
      </c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>
        <f t="shared" si="1"/>
        <v>0.5432493600000001</v>
      </c>
      <c r="DE38" s="131"/>
      <c r="DF38" s="131"/>
      <c r="DG38" s="131"/>
      <c r="DH38" s="131"/>
      <c r="DI38" s="131">
        <f t="shared" si="2"/>
        <v>0.18032657999999913</v>
      </c>
      <c r="DJ38" s="131"/>
      <c r="DK38" s="131"/>
      <c r="DL38" s="131"/>
      <c r="DM38" s="131"/>
      <c r="DN38" s="131"/>
      <c r="DO38" s="131"/>
      <c r="DP38" s="131">
        <f t="shared" si="3"/>
        <v>-1.5436107399999996</v>
      </c>
      <c r="DQ38" s="131"/>
      <c r="DR38" s="131"/>
      <c r="DS38" s="131"/>
      <c r="DT38" s="131"/>
      <c r="DU38" s="131"/>
      <c r="DV38" s="131">
        <f t="shared" si="4"/>
        <v>10.549160939999998</v>
      </c>
      <c r="DW38" s="131"/>
      <c r="DX38" s="131"/>
      <c r="DY38" s="131"/>
      <c r="DZ38" s="131"/>
      <c r="EA38" s="131"/>
      <c r="EB38" s="131"/>
      <c r="EC38" s="130"/>
      <c r="ED38" s="130"/>
      <c r="EE38" s="130"/>
      <c r="EF38" s="130"/>
      <c r="EG38" s="130"/>
      <c r="EH38" s="131">
        <f t="shared" si="5"/>
        <v>0.7087506399999999</v>
      </c>
      <c r="EI38" s="131"/>
      <c r="EJ38" s="131"/>
      <c r="EK38" s="131"/>
      <c r="EL38" s="131"/>
      <c r="EM38" s="131">
        <f t="shared" si="6"/>
        <v>8.24267342</v>
      </c>
      <c r="EN38" s="131"/>
      <c r="EO38" s="131"/>
      <c r="EP38" s="131"/>
      <c r="EQ38" s="131"/>
      <c r="ER38" s="131"/>
      <c r="ES38" s="131"/>
      <c r="ET38" s="131">
        <f t="shared" si="7"/>
        <v>1.5976107399999997</v>
      </c>
      <c r="EU38" s="131"/>
      <c r="EV38" s="131"/>
      <c r="EW38" s="131"/>
      <c r="EX38" s="131"/>
      <c r="EY38" s="131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</row>
    <row r="39" spans="1:246" s="28" customFormat="1" ht="10.5">
      <c r="A39" s="132" t="s">
        <v>48</v>
      </c>
      <c r="B39" s="132"/>
      <c r="C39" s="132"/>
      <c r="D39" s="132"/>
      <c r="E39" s="132"/>
      <c r="F39" s="133" t="s">
        <v>32</v>
      </c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1">
        <f>AJ40</f>
        <v>9.728000000000002</v>
      </c>
      <c r="AK39" s="131"/>
      <c r="AL39" s="131"/>
      <c r="AM39" s="131"/>
      <c r="AN39" s="131"/>
      <c r="AO39" s="131"/>
      <c r="AP39" s="131"/>
      <c r="AQ39" s="131">
        <f>AQ40</f>
        <v>0</v>
      </c>
      <c r="AR39" s="131"/>
      <c r="AS39" s="131"/>
      <c r="AT39" s="131"/>
      <c r="AU39" s="131"/>
      <c r="AV39" s="131">
        <f>AV40</f>
        <v>1.252</v>
      </c>
      <c r="AW39" s="131"/>
      <c r="AX39" s="131"/>
      <c r="AY39" s="131"/>
      <c r="AZ39" s="131"/>
      <c r="BA39" s="131">
        <f>BA40</f>
        <v>8.422999999999998</v>
      </c>
      <c r="BB39" s="131"/>
      <c r="BC39" s="131"/>
      <c r="BD39" s="131"/>
      <c r="BE39" s="131"/>
      <c r="BF39" s="131"/>
      <c r="BG39" s="131"/>
      <c r="BH39" s="131">
        <f>BH40</f>
        <v>0.054</v>
      </c>
      <c r="BI39" s="131"/>
      <c r="BJ39" s="131"/>
      <c r="BK39" s="131"/>
      <c r="BL39" s="131"/>
      <c r="BM39" s="131"/>
      <c r="BN39" s="131">
        <f>BN40</f>
        <v>10.549160939999998</v>
      </c>
      <c r="BO39" s="131"/>
      <c r="BP39" s="131"/>
      <c r="BQ39" s="131"/>
      <c r="BR39" s="131"/>
      <c r="BS39" s="131"/>
      <c r="BT39" s="131"/>
      <c r="BU39" s="131">
        <f>BU40</f>
        <v>0</v>
      </c>
      <c r="BV39" s="131"/>
      <c r="BW39" s="131"/>
      <c r="BX39" s="131"/>
      <c r="BY39" s="131"/>
      <c r="BZ39" s="131">
        <f>BZ40</f>
        <v>0.7087506399999999</v>
      </c>
      <c r="CA39" s="131"/>
      <c r="CB39" s="131"/>
      <c r="CC39" s="131"/>
      <c r="CD39" s="131"/>
      <c r="CE39" s="131">
        <f>CE40</f>
        <v>8.24267342</v>
      </c>
      <c r="CF39" s="131"/>
      <c r="CG39" s="131"/>
      <c r="CH39" s="131"/>
      <c r="CI39" s="131"/>
      <c r="CJ39" s="131"/>
      <c r="CK39" s="131"/>
      <c r="CL39" s="131">
        <f>CL40</f>
        <v>1.5976107399999997</v>
      </c>
      <c r="CM39" s="131"/>
      <c r="CN39" s="131"/>
      <c r="CO39" s="131"/>
      <c r="CP39" s="131"/>
      <c r="CQ39" s="131"/>
      <c r="CR39" s="131">
        <f t="shared" si="0"/>
        <v>-0.8211609399999968</v>
      </c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>
        <f t="shared" si="1"/>
        <v>0.5432493600000001</v>
      </c>
      <c r="DE39" s="131"/>
      <c r="DF39" s="131"/>
      <c r="DG39" s="131"/>
      <c r="DH39" s="131"/>
      <c r="DI39" s="131">
        <f t="shared" si="2"/>
        <v>0.18032657999999913</v>
      </c>
      <c r="DJ39" s="131"/>
      <c r="DK39" s="131"/>
      <c r="DL39" s="131"/>
      <c r="DM39" s="131"/>
      <c r="DN39" s="131"/>
      <c r="DO39" s="131"/>
      <c r="DP39" s="131">
        <f t="shared" si="3"/>
        <v>-1.5436107399999996</v>
      </c>
      <c r="DQ39" s="131"/>
      <c r="DR39" s="131"/>
      <c r="DS39" s="131"/>
      <c r="DT39" s="131"/>
      <c r="DU39" s="131"/>
      <c r="DV39" s="131">
        <f t="shared" si="4"/>
        <v>10.549160939999998</v>
      </c>
      <c r="DW39" s="131"/>
      <c r="DX39" s="131"/>
      <c r="DY39" s="131"/>
      <c r="DZ39" s="131"/>
      <c r="EA39" s="131"/>
      <c r="EB39" s="131"/>
      <c r="EC39" s="130"/>
      <c r="ED39" s="130"/>
      <c r="EE39" s="130"/>
      <c r="EF39" s="130"/>
      <c r="EG39" s="130"/>
      <c r="EH39" s="131">
        <f t="shared" si="5"/>
        <v>0.7087506399999999</v>
      </c>
      <c r="EI39" s="131"/>
      <c r="EJ39" s="131"/>
      <c r="EK39" s="131"/>
      <c r="EL39" s="131"/>
      <c r="EM39" s="131">
        <f t="shared" si="6"/>
        <v>8.24267342</v>
      </c>
      <c r="EN39" s="131"/>
      <c r="EO39" s="131"/>
      <c r="EP39" s="131"/>
      <c r="EQ39" s="131"/>
      <c r="ER39" s="131"/>
      <c r="ES39" s="131"/>
      <c r="ET39" s="131">
        <f t="shared" si="7"/>
        <v>1.5976107399999997</v>
      </c>
      <c r="EU39" s="131"/>
      <c r="EV39" s="131"/>
      <c r="EW39" s="131"/>
      <c r="EX39" s="131"/>
      <c r="EY39" s="131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</row>
    <row r="40" spans="1:246" ht="11.25">
      <c r="A40" s="127"/>
      <c r="B40" s="127"/>
      <c r="C40" s="127"/>
      <c r="D40" s="127"/>
      <c r="E40" s="127"/>
      <c r="F40" s="129" t="s">
        <v>51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8">
        <f>AJ41</f>
        <v>9.728000000000002</v>
      </c>
      <c r="AK40" s="128"/>
      <c r="AL40" s="128"/>
      <c r="AM40" s="128"/>
      <c r="AN40" s="128"/>
      <c r="AO40" s="128"/>
      <c r="AP40" s="128"/>
      <c r="AQ40" s="128">
        <f>AQ41</f>
        <v>0</v>
      </c>
      <c r="AR40" s="128"/>
      <c r="AS40" s="128"/>
      <c r="AT40" s="128"/>
      <c r="AU40" s="128"/>
      <c r="AV40" s="128">
        <f>AV41</f>
        <v>1.252</v>
      </c>
      <c r="AW40" s="128"/>
      <c r="AX40" s="128"/>
      <c r="AY40" s="128"/>
      <c r="AZ40" s="128"/>
      <c r="BA40" s="128">
        <f>BA41</f>
        <v>8.422999999999998</v>
      </c>
      <c r="BB40" s="128"/>
      <c r="BC40" s="128"/>
      <c r="BD40" s="128"/>
      <c r="BE40" s="128"/>
      <c r="BF40" s="128"/>
      <c r="BG40" s="128"/>
      <c r="BH40" s="128">
        <f>BH41</f>
        <v>0.054</v>
      </c>
      <c r="BI40" s="128"/>
      <c r="BJ40" s="128"/>
      <c r="BK40" s="128"/>
      <c r="BL40" s="128"/>
      <c r="BM40" s="128"/>
      <c r="BN40" s="131">
        <f>BN41</f>
        <v>10.549160939999998</v>
      </c>
      <c r="BO40" s="131"/>
      <c r="BP40" s="131"/>
      <c r="BQ40" s="131"/>
      <c r="BR40" s="131"/>
      <c r="BS40" s="131"/>
      <c r="BT40" s="131"/>
      <c r="BU40" s="131">
        <f>BU41</f>
        <v>0</v>
      </c>
      <c r="BV40" s="131"/>
      <c r="BW40" s="131"/>
      <c r="BX40" s="131"/>
      <c r="BY40" s="131"/>
      <c r="BZ40" s="131">
        <f>BZ41</f>
        <v>0.7087506399999999</v>
      </c>
      <c r="CA40" s="131"/>
      <c r="CB40" s="131"/>
      <c r="CC40" s="131"/>
      <c r="CD40" s="131"/>
      <c r="CE40" s="131">
        <f>CE41</f>
        <v>8.24267342</v>
      </c>
      <c r="CF40" s="131"/>
      <c r="CG40" s="131"/>
      <c r="CH40" s="131"/>
      <c r="CI40" s="131"/>
      <c r="CJ40" s="131"/>
      <c r="CK40" s="131"/>
      <c r="CL40" s="131">
        <f>CL41</f>
        <v>1.5976107399999997</v>
      </c>
      <c r="CM40" s="131"/>
      <c r="CN40" s="131"/>
      <c r="CO40" s="131"/>
      <c r="CP40" s="131"/>
      <c r="CQ40" s="131"/>
      <c r="CR40" s="128">
        <f t="shared" si="0"/>
        <v>-0.8211609399999968</v>
      </c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>
        <f t="shared" si="1"/>
        <v>0.5432493600000001</v>
      </c>
      <c r="DE40" s="128"/>
      <c r="DF40" s="128"/>
      <c r="DG40" s="128"/>
      <c r="DH40" s="128"/>
      <c r="DI40" s="128">
        <f t="shared" si="2"/>
        <v>0.18032657999999913</v>
      </c>
      <c r="DJ40" s="128"/>
      <c r="DK40" s="128"/>
      <c r="DL40" s="128"/>
      <c r="DM40" s="128"/>
      <c r="DN40" s="128"/>
      <c r="DO40" s="128"/>
      <c r="DP40" s="128">
        <f t="shared" si="3"/>
        <v>-1.5436107399999996</v>
      </c>
      <c r="DQ40" s="128"/>
      <c r="DR40" s="128"/>
      <c r="DS40" s="128"/>
      <c r="DT40" s="128"/>
      <c r="DU40" s="128"/>
      <c r="DV40" s="128">
        <f t="shared" si="4"/>
        <v>10.549160939999998</v>
      </c>
      <c r="DW40" s="128"/>
      <c r="DX40" s="128"/>
      <c r="DY40" s="128"/>
      <c r="DZ40" s="128"/>
      <c r="EA40" s="128"/>
      <c r="EB40" s="128"/>
      <c r="EC40" s="126"/>
      <c r="ED40" s="126"/>
      <c r="EE40" s="126"/>
      <c r="EF40" s="126"/>
      <c r="EG40" s="126"/>
      <c r="EH40" s="128">
        <f t="shared" si="5"/>
        <v>0.7087506399999999</v>
      </c>
      <c r="EI40" s="128"/>
      <c r="EJ40" s="128"/>
      <c r="EK40" s="128"/>
      <c r="EL40" s="128"/>
      <c r="EM40" s="128">
        <f t="shared" si="6"/>
        <v>8.24267342</v>
      </c>
      <c r="EN40" s="128"/>
      <c r="EO40" s="128"/>
      <c r="EP40" s="128"/>
      <c r="EQ40" s="128"/>
      <c r="ER40" s="128"/>
      <c r="ES40" s="128"/>
      <c r="ET40" s="128">
        <f t="shared" si="7"/>
        <v>1.5976107399999997</v>
      </c>
      <c r="EU40" s="128"/>
      <c r="EV40" s="128"/>
      <c r="EW40" s="128"/>
      <c r="EX40" s="128"/>
      <c r="EY40" s="128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</row>
    <row r="41" spans="1:246" ht="10.5" customHeight="1">
      <c r="A41" s="127"/>
      <c r="B41" s="127"/>
      <c r="C41" s="127"/>
      <c r="D41" s="127"/>
      <c r="E41" s="127"/>
      <c r="F41" s="129" t="s">
        <v>201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8">
        <f>AJ42+AJ43+AJ44+AJ45+AJ46</f>
        <v>9.728000000000002</v>
      </c>
      <c r="AK41" s="128"/>
      <c r="AL41" s="128"/>
      <c r="AM41" s="128"/>
      <c r="AN41" s="128"/>
      <c r="AO41" s="128"/>
      <c r="AP41" s="128"/>
      <c r="AQ41" s="128">
        <f>AQ42+AQ43+AQ44+AQ45+AQ46</f>
        <v>0</v>
      </c>
      <c r="AR41" s="128"/>
      <c r="AS41" s="128"/>
      <c r="AT41" s="128"/>
      <c r="AU41" s="128"/>
      <c r="AV41" s="128">
        <f>AV42+AV43+AV44+AV45+AV46</f>
        <v>1.252</v>
      </c>
      <c r="AW41" s="128"/>
      <c r="AX41" s="128"/>
      <c r="AY41" s="128"/>
      <c r="AZ41" s="128"/>
      <c r="BA41" s="128">
        <f>BA42+BA43+BA44+BA45+BA46</f>
        <v>8.422999999999998</v>
      </c>
      <c r="BB41" s="128"/>
      <c r="BC41" s="128"/>
      <c r="BD41" s="128"/>
      <c r="BE41" s="128"/>
      <c r="BF41" s="128"/>
      <c r="BG41" s="128"/>
      <c r="BH41" s="128">
        <f>BH42+BH43+BH44+BH45+BH46</f>
        <v>0.054</v>
      </c>
      <c r="BI41" s="128"/>
      <c r="BJ41" s="128"/>
      <c r="BK41" s="128"/>
      <c r="BL41" s="128"/>
      <c r="BM41" s="128"/>
      <c r="BN41" s="128">
        <f>BN42+BN43+BN44+BN45+BN46</f>
        <v>10.549160939999998</v>
      </c>
      <c r="BO41" s="128"/>
      <c r="BP41" s="128"/>
      <c r="BQ41" s="128"/>
      <c r="BR41" s="128"/>
      <c r="BS41" s="128"/>
      <c r="BT41" s="128"/>
      <c r="BU41" s="128">
        <v>0</v>
      </c>
      <c r="BV41" s="128"/>
      <c r="BW41" s="128"/>
      <c r="BX41" s="128"/>
      <c r="BY41" s="128"/>
      <c r="BZ41" s="128">
        <f>BZ42+BZ43+BZ44+BZ45+BZ46</f>
        <v>0.7087506399999999</v>
      </c>
      <c r="CA41" s="128"/>
      <c r="CB41" s="128"/>
      <c r="CC41" s="128"/>
      <c r="CD41" s="128"/>
      <c r="CE41" s="128">
        <f>CE42+CE43+CE44+CE45+CE46</f>
        <v>8.24267342</v>
      </c>
      <c r="CF41" s="128"/>
      <c r="CG41" s="128"/>
      <c r="CH41" s="128"/>
      <c r="CI41" s="128"/>
      <c r="CJ41" s="128"/>
      <c r="CK41" s="128"/>
      <c r="CL41" s="128">
        <f>CL42+CL43+CL44+CL45+CL46</f>
        <v>1.5976107399999997</v>
      </c>
      <c r="CM41" s="128"/>
      <c r="CN41" s="128"/>
      <c r="CO41" s="128"/>
      <c r="CP41" s="128"/>
      <c r="CQ41" s="128"/>
      <c r="CR41" s="128">
        <f t="shared" si="0"/>
        <v>-0.8211609399999968</v>
      </c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>
        <f t="shared" si="1"/>
        <v>0.5432493600000001</v>
      </c>
      <c r="DE41" s="128"/>
      <c r="DF41" s="128"/>
      <c r="DG41" s="128"/>
      <c r="DH41" s="128"/>
      <c r="DI41" s="128">
        <f t="shared" si="2"/>
        <v>0.18032657999999913</v>
      </c>
      <c r="DJ41" s="128"/>
      <c r="DK41" s="128"/>
      <c r="DL41" s="128"/>
      <c r="DM41" s="128"/>
      <c r="DN41" s="128"/>
      <c r="DO41" s="128"/>
      <c r="DP41" s="128">
        <f t="shared" si="3"/>
        <v>-1.5436107399999996</v>
      </c>
      <c r="DQ41" s="128"/>
      <c r="DR41" s="128"/>
      <c r="DS41" s="128"/>
      <c r="DT41" s="128"/>
      <c r="DU41" s="128"/>
      <c r="DV41" s="128">
        <f t="shared" si="4"/>
        <v>10.549160939999998</v>
      </c>
      <c r="DW41" s="128"/>
      <c r="DX41" s="128"/>
      <c r="DY41" s="128"/>
      <c r="DZ41" s="128"/>
      <c r="EA41" s="128"/>
      <c r="EB41" s="128"/>
      <c r="EC41" s="126"/>
      <c r="ED41" s="126"/>
      <c r="EE41" s="126"/>
      <c r="EF41" s="126"/>
      <c r="EG41" s="126"/>
      <c r="EH41" s="128">
        <f t="shared" si="5"/>
        <v>0.7087506399999999</v>
      </c>
      <c r="EI41" s="128"/>
      <c r="EJ41" s="128"/>
      <c r="EK41" s="128"/>
      <c r="EL41" s="128"/>
      <c r="EM41" s="128">
        <f t="shared" si="6"/>
        <v>8.24267342</v>
      </c>
      <c r="EN41" s="128"/>
      <c r="EO41" s="128"/>
      <c r="EP41" s="128"/>
      <c r="EQ41" s="128"/>
      <c r="ER41" s="128"/>
      <c r="ES41" s="128"/>
      <c r="ET41" s="128">
        <f t="shared" si="7"/>
        <v>1.5976107399999997</v>
      </c>
      <c r="EU41" s="128"/>
      <c r="EV41" s="128"/>
      <c r="EW41" s="128"/>
      <c r="EX41" s="128"/>
      <c r="EY41" s="128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</row>
    <row r="42" spans="1:246" ht="10.5" customHeight="1">
      <c r="A42" s="127" t="s">
        <v>50</v>
      </c>
      <c r="B42" s="127"/>
      <c r="C42" s="127"/>
      <c r="D42" s="127"/>
      <c r="E42" s="127"/>
      <c r="F42" s="129" t="s">
        <v>202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8">
        <v>2.414</v>
      </c>
      <c r="AK42" s="128"/>
      <c r="AL42" s="128"/>
      <c r="AM42" s="128"/>
      <c r="AN42" s="128"/>
      <c r="AO42" s="128"/>
      <c r="AP42" s="128"/>
      <c r="AQ42" s="128">
        <v>0</v>
      </c>
      <c r="AR42" s="128"/>
      <c r="AS42" s="128"/>
      <c r="AT42" s="128"/>
      <c r="AU42" s="128"/>
      <c r="AV42" s="128">
        <v>0.29</v>
      </c>
      <c r="AW42" s="128"/>
      <c r="AX42" s="128"/>
      <c r="AY42" s="128"/>
      <c r="AZ42" s="128"/>
      <c r="BA42" s="128">
        <v>2.113</v>
      </c>
      <c r="BB42" s="128"/>
      <c r="BC42" s="128"/>
      <c r="BD42" s="128"/>
      <c r="BE42" s="128"/>
      <c r="BF42" s="128"/>
      <c r="BG42" s="128"/>
      <c r="BH42" s="128">
        <v>0.011</v>
      </c>
      <c r="BI42" s="128"/>
      <c r="BJ42" s="128"/>
      <c r="BK42" s="128"/>
      <c r="BL42" s="128"/>
      <c r="BM42" s="128"/>
      <c r="BN42" s="128">
        <f>BU42+BZ42+CE42+CL42</f>
        <v>3.9121377799999997</v>
      </c>
      <c r="BO42" s="128"/>
      <c r="BP42" s="128"/>
      <c r="BQ42" s="128"/>
      <c r="BR42" s="128"/>
      <c r="BS42" s="128"/>
      <c r="BT42" s="128"/>
      <c r="BU42" s="128">
        <v>0</v>
      </c>
      <c r="BV42" s="128"/>
      <c r="BW42" s="128"/>
      <c r="BX42" s="128"/>
      <c r="BY42" s="128"/>
      <c r="BZ42" s="128">
        <f>(0.188394+0.013321+0.021106+0.02207)*1.18</f>
        <v>0.28897138</v>
      </c>
      <c r="CA42" s="128"/>
      <c r="CB42" s="128"/>
      <c r="CC42" s="128"/>
      <c r="CD42" s="128"/>
      <c r="CE42" s="128">
        <f>(1.691621+0.137606+0.145+0.38829)*1.18</f>
        <v>2.7877700599999997</v>
      </c>
      <c r="CF42" s="128"/>
      <c r="CG42" s="128"/>
      <c r="CH42" s="128"/>
      <c r="CI42" s="128"/>
      <c r="CJ42" s="128"/>
      <c r="CK42" s="128"/>
      <c r="CL42" s="128">
        <f>3.315371*1.18-CE42-BZ42-BU42</f>
        <v>0.83539634</v>
      </c>
      <c r="CM42" s="128"/>
      <c r="CN42" s="128"/>
      <c r="CO42" s="128"/>
      <c r="CP42" s="128"/>
      <c r="CQ42" s="128"/>
      <c r="CR42" s="128">
        <f t="shared" si="0"/>
        <v>-1.4981377799999995</v>
      </c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>
        <f t="shared" si="1"/>
        <v>0.00102861999999998</v>
      </c>
      <c r="DE42" s="128"/>
      <c r="DF42" s="128"/>
      <c r="DG42" s="128"/>
      <c r="DH42" s="128"/>
      <c r="DI42" s="128">
        <f t="shared" si="2"/>
        <v>-0.6747700599999997</v>
      </c>
      <c r="DJ42" s="128"/>
      <c r="DK42" s="128"/>
      <c r="DL42" s="128"/>
      <c r="DM42" s="128"/>
      <c r="DN42" s="128"/>
      <c r="DO42" s="128"/>
      <c r="DP42" s="128">
        <f t="shared" si="3"/>
        <v>-0.82439634</v>
      </c>
      <c r="DQ42" s="128"/>
      <c r="DR42" s="128"/>
      <c r="DS42" s="128"/>
      <c r="DT42" s="128"/>
      <c r="DU42" s="128"/>
      <c r="DV42" s="128">
        <f t="shared" si="4"/>
        <v>3.9121377799999997</v>
      </c>
      <c r="DW42" s="128"/>
      <c r="DX42" s="128"/>
      <c r="DY42" s="128"/>
      <c r="DZ42" s="128"/>
      <c r="EA42" s="128"/>
      <c r="EB42" s="128"/>
      <c r="EC42" s="126"/>
      <c r="ED42" s="126"/>
      <c r="EE42" s="126"/>
      <c r="EF42" s="126"/>
      <c r="EG42" s="126"/>
      <c r="EH42" s="128">
        <f t="shared" si="5"/>
        <v>0.28897138</v>
      </c>
      <c r="EI42" s="128"/>
      <c r="EJ42" s="128"/>
      <c r="EK42" s="128"/>
      <c r="EL42" s="128"/>
      <c r="EM42" s="128">
        <f t="shared" si="6"/>
        <v>2.7877700599999997</v>
      </c>
      <c r="EN42" s="128"/>
      <c r="EO42" s="128"/>
      <c r="EP42" s="128"/>
      <c r="EQ42" s="128"/>
      <c r="ER42" s="128"/>
      <c r="ES42" s="128"/>
      <c r="ET42" s="128">
        <f t="shared" si="7"/>
        <v>0.83539634</v>
      </c>
      <c r="EU42" s="128"/>
      <c r="EV42" s="128"/>
      <c r="EW42" s="128"/>
      <c r="EX42" s="128"/>
      <c r="EY42" s="128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</row>
    <row r="43" spans="1:246" ht="10.5" customHeight="1">
      <c r="A43" s="127" t="s">
        <v>52</v>
      </c>
      <c r="B43" s="127"/>
      <c r="C43" s="127"/>
      <c r="D43" s="127"/>
      <c r="E43" s="127"/>
      <c r="F43" s="129" t="s">
        <v>203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8">
        <v>2.55</v>
      </c>
      <c r="AK43" s="128"/>
      <c r="AL43" s="128"/>
      <c r="AM43" s="128"/>
      <c r="AN43" s="128"/>
      <c r="AO43" s="128"/>
      <c r="AP43" s="128"/>
      <c r="AQ43" s="128">
        <v>0</v>
      </c>
      <c r="AR43" s="128"/>
      <c r="AS43" s="128"/>
      <c r="AT43" s="128"/>
      <c r="AU43" s="128"/>
      <c r="AV43" s="128">
        <v>0.216</v>
      </c>
      <c r="AW43" s="128"/>
      <c r="AX43" s="128"/>
      <c r="AY43" s="128"/>
      <c r="AZ43" s="128"/>
      <c r="BA43" s="128">
        <v>2.328</v>
      </c>
      <c r="BB43" s="128"/>
      <c r="BC43" s="128"/>
      <c r="BD43" s="128"/>
      <c r="BE43" s="128"/>
      <c r="BF43" s="128"/>
      <c r="BG43" s="128"/>
      <c r="BH43" s="128">
        <v>0.006</v>
      </c>
      <c r="BI43" s="128"/>
      <c r="BJ43" s="128"/>
      <c r="BK43" s="128"/>
      <c r="BL43" s="128"/>
      <c r="BM43" s="128"/>
      <c r="BN43" s="128">
        <v>1.56</v>
      </c>
      <c r="BO43" s="128"/>
      <c r="BP43" s="128"/>
      <c r="BQ43" s="128"/>
      <c r="BR43" s="128"/>
      <c r="BS43" s="128"/>
      <c r="BT43" s="128"/>
      <c r="BU43" s="128">
        <v>0</v>
      </c>
      <c r="BV43" s="128"/>
      <c r="BW43" s="128"/>
      <c r="BX43" s="128"/>
      <c r="BY43" s="128"/>
      <c r="BZ43" s="128">
        <v>0.195</v>
      </c>
      <c r="CA43" s="128"/>
      <c r="CB43" s="128"/>
      <c r="CC43" s="128"/>
      <c r="CD43" s="128"/>
      <c r="CE43" s="128">
        <v>0.827</v>
      </c>
      <c r="CF43" s="128"/>
      <c r="CG43" s="128"/>
      <c r="CH43" s="128"/>
      <c r="CI43" s="128"/>
      <c r="CJ43" s="128"/>
      <c r="CK43" s="128"/>
      <c r="CL43" s="128">
        <f>1.321927*1.18-CE43-BZ43-BU43</f>
        <v>0.5378738599999999</v>
      </c>
      <c r="CM43" s="128"/>
      <c r="CN43" s="128"/>
      <c r="CO43" s="128"/>
      <c r="CP43" s="128"/>
      <c r="CQ43" s="128"/>
      <c r="CR43" s="128">
        <f t="shared" si="0"/>
        <v>0.9899999999999998</v>
      </c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>
        <f t="shared" si="1"/>
        <v>0.02099999999999999</v>
      </c>
      <c r="DE43" s="128"/>
      <c r="DF43" s="128"/>
      <c r="DG43" s="128"/>
      <c r="DH43" s="128"/>
      <c r="DI43" s="128">
        <f t="shared" si="2"/>
        <v>1.501</v>
      </c>
      <c r="DJ43" s="128"/>
      <c r="DK43" s="128"/>
      <c r="DL43" s="128"/>
      <c r="DM43" s="128"/>
      <c r="DN43" s="128"/>
      <c r="DO43" s="128"/>
      <c r="DP43" s="128">
        <f t="shared" si="3"/>
        <v>-0.5318738599999999</v>
      </c>
      <c r="DQ43" s="128"/>
      <c r="DR43" s="128"/>
      <c r="DS43" s="128"/>
      <c r="DT43" s="128"/>
      <c r="DU43" s="128"/>
      <c r="DV43" s="128">
        <f t="shared" si="4"/>
        <v>1.56</v>
      </c>
      <c r="DW43" s="128"/>
      <c r="DX43" s="128"/>
      <c r="DY43" s="128"/>
      <c r="DZ43" s="128"/>
      <c r="EA43" s="128"/>
      <c r="EB43" s="128"/>
      <c r="EC43" s="126"/>
      <c r="ED43" s="126"/>
      <c r="EE43" s="126"/>
      <c r="EF43" s="126"/>
      <c r="EG43" s="126"/>
      <c r="EH43" s="128">
        <f t="shared" si="5"/>
        <v>0.195</v>
      </c>
      <c r="EI43" s="128"/>
      <c r="EJ43" s="128"/>
      <c r="EK43" s="128"/>
      <c r="EL43" s="128"/>
      <c r="EM43" s="128">
        <f t="shared" si="6"/>
        <v>0.827</v>
      </c>
      <c r="EN43" s="128"/>
      <c r="EO43" s="128"/>
      <c r="EP43" s="128"/>
      <c r="EQ43" s="128"/>
      <c r="ER43" s="128"/>
      <c r="ES43" s="128"/>
      <c r="ET43" s="128">
        <f t="shared" si="7"/>
        <v>0.5378738599999999</v>
      </c>
      <c r="EU43" s="128"/>
      <c r="EV43" s="128"/>
      <c r="EW43" s="128"/>
      <c r="EX43" s="128"/>
      <c r="EY43" s="128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  <c r="IK43" s="126"/>
      <c r="IL43" s="126"/>
    </row>
    <row r="44" spans="1:246" ht="34.5" customHeight="1">
      <c r="A44" s="127" t="s">
        <v>57</v>
      </c>
      <c r="B44" s="127"/>
      <c r="C44" s="127"/>
      <c r="D44" s="127"/>
      <c r="E44" s="127"/>
      <c r="F44" s="129" t="s">
        <v>204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8">
        <v>1.369</v>
      </c>
      <c r="AK44" s="128"/>
      <c r="AL44" s="128"/>
      <c r="AM44" s="128"/>
      <c r="AN44" s="128"/>
      <c r="AO44" s="128"/>
      <c r="AP44" s="128"/>
      <c r="AQ44" s="128">
        <v>0</v>
      </c>
      <c r="AR44" s="128"/>
      <c r="AS44" s="128"/>
      <c r="AT44" s="128"/>
      <c r="AU44" s="128"/>
      <c r="AV44" s="128">
        <v>0.336</v>
      </c>
      <c r="AW44" s="128"/>
      <c r="AX44" s="128"/>
      <c r="AY44" s="128"/>
      <c r="AZ44" s="128"/>
      <c r="BA44" s="128">
        <v>1.028</v>
      </c>
      <c r="BB44" s="128"/>
      <c r="BC44" s="128"/>
      <c r="BD44" s="128"/>
      <c r="BE44" s="128"/>
      <c r="BF44" s="128"/>
      <c r="BG44" s="128"/>
      <c r="BH44" s="128">
        <v>0.005</v>
      </c>
      <c r="BI44" s="128"/>
      <c r="BJ44" s="128"/>
      <c r="BK44" s="128"/>
      <c r="BL44" s="128"/>
      <c r="BM44" s="128"/>
      <c r="BN44" s="128">
        <f>BZ44+CE44+CL44</f>
        <v>1.7854568199999998</v>
      </c>
      <c r="BO44" s="128"/>
      <c r="BP44" s="128"/>
      <c r="BQ44" s="128"/>
      <c r="BR44" s="128"/>
      <c r="BS44" s="128"/>
      <c r="BT44" s="128"/>
      <c r="BU44" s="128">
        <v>0</v>
      </c>
      <c r="BV44" s="128"/>
      <c r="BW44" s="128"/>
      <c r="BX44" s="128"/>
      <c r="BY44" s="128"/>
      <c r="BZ44" s="128">
        <v>0.144</v>
      </c>
      <c r="CA44" s="128"/>
      <c r="CB44" s="128"/>
      <c r="CC44" s="128"/>
      <c r="CD44" s="128"/>
      <c r="CE44" s="128">
        <f>1.34165*1.18</f>
        <v>1.5831469999999999</v>
      </c>
      <c r="CF44" s="128"/>
      <c r="CG44" s="128"/>
      <c r="CH44" s="128"/>
      <c r="CI44" s="128"/>
      <c r="CJ44" s="128"/>
      <c r="CK44" s="128"/>
      <c r="CL44" s="128">
        <f>1.513099*1.18-CE44-BZ44-BU44</f>
        <v>0.058309819999999984</v>
      </c>
      <c r="CM44" s="128"/>
      <c r="CN44" s="128"/>
      <c r="CO44" s="128"/>
      <c r="CP44" s="128"/>
      <c r="CQ44" s="128"/>
      <c r="CR44" s="128">
        <f t="shared" si="0"/>
        <v>-0.41645681999999984</v>
      </c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>
        <f t="shared" si="1"/>
        <v>0.19200000000000003</v>
      </c>
      <c r="DE44" s="128"/>
      <c r="DF44" s="128"/>
      <c r="DG44" s="128"/>
      <c r="DH44" s="128"/>
      <c r="DI44" s="128">
        <f t="shared" si="2"/>
        <v>-0.5551469999999998</v>
      </c>
      <c r="DJ44" s="128"/>
      <c r="DK44" s="128"/>
      <c r="DL44" s="128"/>
      <c r="DM44" s="128"/>
      <c r="DN44" s="128"/>
      <c r="DO44" s="128"/>
      <c r="DP44" s="128">
        <f t="shared" si="3"/>
        <v>-0.05330981999999999</v>
      </c>
      <c r="DQ44" s="128"/>
      <c r="DR44" s="128"/>
      <c r="DS44" s="128"/>
      <c r="DT44" s="128"/>
      <c r="DU44" s="128"/>
      <c r="DV44" s="128">
        <f t="shared" si="4"/>
        <v>1.7854568199999998</v>
      </c>
      <c r="DW44" s="128"/>
      <c r="DX44" s="128"/>
      <c r="DY44" s="128"/>
      <c r="DZ44" s="128"/>
      <c r="EA44" s="128"/>
      <c r="EB44" s="128"/>
      <c r="EC44" s="126"/>
      <c r="ED44" s="126"/>
      <c r="EE44" s="126"/>
      <c r="EF44" s="126"/>
      <c r="EG44" s="126"/>
      <c r="EH44" s="128">
        <f t="shared" si="5"/>
        <v>0.144</v>
      </c>
      <c r="EI44" s="128"/>
      <c r="EJ44" s="128"/>
      <c r="EK44" s="128"/>
      <c r="EL44" s="128"/>
      <c r="EM44" s="128">
        <f t="shared" si="6"/>
        <v>1.5831469999999999</v>
      </c>
      <c r="EN44" s="128"/>
      <c r="EO44" s="128"/>
      <c r="EP44" s="128"/>
      <c r="EQ44" s="128"/>
      <c r="ER44" s="128"/>
      <c r="ES44" s="128"/>
      <c r="ET44" s="128">
        <f t="shared" si="7"/>
        <v>0.058309819999999984</v>
      </c>
      <c r="EU44" s="128"/>
      <c r="EV44" s="128"/>
      <c r="EW44" s="128"/>
      <c r="EX44" s="128"/>
      <c r="EY44" s="128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</row>
    <row r="45" spans="1:246" ht="21.75" customHeight="1">
      <c r="A45" s="127" t="s">
        <v>62</v>
      </c>
      <c r="B45" s="127"/>
      <c r="C45" s="127"/>
      <c r="D45" s="127"/>
      <c r="E45" s="127"/>
      <c r="F45" s="129" t="s">
        <v>205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8">
        <v>2.79</v>
      </c>
      <c r="AK45" s="128"/>
      <c r="AL45" s="128"/>
      <c r="AM45" s="128"/>
      <c r="AN45" s="128"/>
      <c r="AO45" s="128"/>
      <c r="AP45" s="128"/>
      <c r="AQ45" s="128">
        <v>0</v>
      </c>
      <c r="AR45" s="128"/>
      <c r="AS45" s="128"/>
      <c r="AT45" s="128"/>
      <c r="AU45" s="128"/>
      <c r="AV45" s="128">
        <v>0.323</v>
      </c>
      <c r="AW45" s="128"/>
      <c r="AX45" s="128"/>
      <c r="AY45" s="128"/>
      <c r="AZ45" s="128"/>
      <c r="BA45" s="128">
        <v>2.443</v>
      </c>
      <c r="BB45" s="128"/>
      <c r="BC45" s="128"/>
      <c r="BD45" s="128"/>
      <c r="BE45" s="128"/>
      <c r="BF45" s="128"/>
      <c r="BG45" s="128"/>
      <c r="BH45" s="128">
        <v>0.025</v>
      </c>
      <c r="BI45" s="128"/>
      <c r="BJ45" s="128"/>
      <c r="BK45" s="128"/>
      <c r="BL45" s="128"/>
      <c r="BM45" s="128"/>
      <c r="BN45" s="128">
        <f>BZ45+CE45+CL45</f>
        <v>2.5768922599999997</v>
      </c>
      <c r="BO45" s="128"/>
      <c r="BP45" s="128"/>
      <c r="BQ45" s="128"/>
      <c r="BR45" s="128"/>
      <c r="BS45" s="128"/>
      <c r="BT45" s="128"/>
      <c r="BU45" s="128">
        <v>0</v>
      </c>
      <c r="BV45" s="128"/>
      <c r="BW45" s="128"/>
      <c r="BX45" s="128"/>
      <c r="BY45" s="128"/>
      <c r="BZ45" s="128">
        <f>0.037506*1.18</f>
        <v>0.04425708</v>
      </c>
      <c r="CA45" s="128"/>
      <c r="CB45" s="128"/>
      <c r="CC45" s="128"/>
      <c r="CD45" s="128"/>
      <c r="CE45" s="128">
        <f>(0.261461+1.767994)*1.18</f>
        <v>2.3947569</v>
      </c>
      <c r="CF45" s="128"/>
      <c r="CG45" s="128"/>
      <c r="CH45" s="128"/>
      <c r="CI45" s="128"/>
      <c r="CJ45" s="128"/>
      <c r="CK45" s="128"/>
      <c r="CL45" s="128">
        <f>2.183807*1.18-CE45-BZ45-BU45</f>
        <v>0.13787827999999974</v>
      </c>
      <c r="CM45" s="128"/>
      <c r="CN45" s="128"/>
      <c r="CO45" s="128"/>
      <c r="CP45" s="128"/>
      <c r="CQ45" s="128"/>
      <c r="CR45" s="128">
        <f t="shared" si="0"/>
        <v>0.21310774000000032</v>
      </c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>
        <f t="shared" si="1"/>
        <v>0.27874292</v>
      </c>
      <c r="DE45" s="128"/>
      <c r="DF45" s="128"/>
      <c r="DG45" s="128"/>
      <c r="DH45" s="128"/>
      <c r="DI45" s="128">
        <f t="shared" si="2"/>
        <v>0.048243100000000094</v>
      </c>
      <c r="DJ45" s="128"/>
      <c r="DK45" s="128"/>
      <c r="DL45" s="128"/>
      <c r="DM45" s="128"/>
      <c r="DN45" s="128"/>
      <c r="DO45" s="128"/>
      <c r="DP45" s="128">
        <f t="shared" si="3"/>
        <v>-0.11287827999999975</v>
      </c>
      <c r="DQ45" s="128"/>
      <c r="DR45" s="128"/>
      <c r="DS45" s="128"/>
      <c r="DT45" s="128"/>
      <c r="DU45" s="128"/>
      <c r="DV45" s="128">
        <f t="shared" si="4"/>
        <v>2.5768922599999997</v>
      </c>
      <c r="DW45" s="128"/>
      <c r="DX45" s="128"/>
      <c r="DY45" s="128"/>
      <c r="DZ45" s="128"/>
      <c r="EA45" s="128"/>
      <c r="EB45" s="128"/>
      <c r="EC45" s="126"/>
      <c r="ED45" s="126"/>
      <c r="EE45" s="126"/>
      <c r="EF45" s="126"/>
      <c r="EG45" s="126"/>
      <c r="EH45" s="128">
        <f t="shared" si="5"/>
        <v>0.04425708</v>
      </c>
      <c r="EI45" s="128"/>
      <c r="EJ45" s="128"/>
      <c r="EK45" s="128"/>
      <c r="EL45" s="128"/>
      <c r="EM45" s="128">
        <f t="shared" si="6"/>
        <v>2.3947569</v>
      </c>
      <c r="EN45" s="128"/>
      <c r="EO45" s="128"/>
      <c r="EP45" s="128"/>
      <c r="EQ45" s="128"/>
      <c r="ER45" s="128"/>
      <c r="ES45" s="128"/>
      <c r="ET45" s="128">
        <f t="shared" si="7"/>
        <v>0.13787827999999974</v>
      </c>
      <c r="EU45" s="128"/>
      <c r="EV45" s="128"/>
      <c r="EW45" s="128"/>
      <c r="EX45" s="128"/>
      <c r="EY45" s="128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</row>
    <row r="46" spans="1:246" ht="21.75" customHeight="1">
      <c r="A46" s="127" t="s">
        <v>63</v>
      </c>
      <c r="B46" s="127"/>
      <c r="C46" s="127"/>
      <c r="D46" s="127"/>
      <c r="E46" s="127"/>
      <c r="F46" s="129" t="s">
        <v>189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8">
        <v>0.605</v>
      </c>
      <c r="AK46" s="128"/>
      <c r="AL46" s="128"/>
      <c r="AM46" s="128"/>
      <c r="AN46" s="128"/>
      <c r="AO46" s="128"/>
      <c r="AP46" s="128"/>
      <c r="AQ46" s="128">
        <v>0</v>
      </c>
      <c r="AR46" s="128"/>
      <c r="AS46" s="128"/>
      <c r="AT46" s="128"/>
      <c r="AU46" s="128"/>
      <c r="AV46" s="128">
        <v>0.087</v>
      </c>
      <c r="AW46" s="128"/>
      <c r="AX46" s="128"/>
      <c r="AY46" s="128"/>
      <c r="AZ46" s="128"/>
      <c r="BA46" s="128">
        <v>0.511</v>
      </c>
      <c r="BB46" s="128"/>
      <c r="BC46" s="128"/>
      <c r="BD46" s="128"/>
      <c r="BE46" s="128"/>
      <c r="BF46" s="128"/>
      <c r="BG46" s="128"/>
      <c r="BH46" s="128">
        <v>0.007</v>
      </c>
      <c r="BI46" s="128"/>
      <c r="BJ46" s="128"/>
      <c r="BK46" s="128"/>
      <c r="BL46" s="128"/>
      <c r="BM46" s="128"/>
      <c r="BN46" s="128">
        <f>BU46+BZ46+CE46+CL46</f>
        <v>0.7146740799999999</v>
      </c>
      <c r="BO46" s="128"/>
      <c r="BP46" s="128"/>
      <c r="BQ46" s="128"/>
      <c r="BR46" s="128"/>
      <c r="BS46" s="128"/>
      <c r="BT46" s="128"/>
      <c r="BU46" s="128">
        <v>0</v>
      </c>
      <c r="BV46" s="128"/>
      <c r="BW46" s="128"/>
      <c r="BX46" s="128"/>
      <c r="BY46" s="128"/>
      <c r="BZ46" s="126">
        <f>0.030951*1.18</f>
        <v>0.036522179999999994</v>
      </c>
      <c r="CA46" s="126"/>
      <c r="CB46" s="126"/>
      <c r="CC46" s="126"/>
      <c r="CD46" s="126"/>
      <c r="CE46" s="128">
        <f>0.550847*1.18</f>
        <v>0.64999946</v>
      </c>
      <c r="CF46" s="128"/>
      <c r="CG46" s="128"/>
      <c r="CH46" s="128"/>
      <c r="CI46" s="128"/>
      <c r="CJ46" s="128"/>
      <c r="CK46" s="128"/>
      <c r="CL46" s="128">
        <f>0.605656*1.18-CE46-BZ46-BU46</f>
        <v>0.02815243999999991</v>
      </c>
      <c r="CM46" s="128"/>
      <c r="CN46" s="128"/>
      <c r="CO46" s="128"/>
      <c r="CP46" s="128"/>
      <c r="CQ46" s="128"/>
      <c r="CR46" s="128">
        <f t="shared" si="0"/>
        <v>-0.1096740799999999</v>
      </c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>
        <f t="shared" si="1"/>
        <v>0.05047782</v>
      </c>
      <c r="DE46" s="128"/>
      <c r="DF46" s="128"/>
      <c r="DG46" s="128"/>
      <c r="DH46" s="128"/>
      <c r="DI46" s="128">
        <f t="shared" si="2"/>
        <v>-0.13899945999999996</v>
      </c>
      <c r="DJ46" s="128"/>
      <c r="DK46" s="128"/>
      <c r="DL46" s="128"/>
      <c r="DM46" s="128"/>
      <c r="DN46" s="128"/>
      <c r="DO46" s="128"/>
      <c r="DP46" s="128">
        <f t="shared" si="3"/>
        <v>-0.02115243999999991</v>
      </c>
      <c r="DQ46" s="128"/>
      <c r="DR46" s="128"/>
      <c r="DS46" s="128"/>
      <c r="DT46" s="128"/>
      <c r="DU46" s="128"/>
      <c r="DV46" s="128">
        <f t="shared" si="4"/>
        <v>0.7146740799999999</v>
      </c>
      <c r="DW46" s="128"/>
      <c r="DX46" s="128"/>
      <c r="DY46" s="128"/>
      <c r="DZ46" s="128"/>
      <c r="EA46" s="128"/>
      <c r="EB46" s="128"/>
      <c r="EC46" s="126"/>
      <c r="ED46" s="126"/>
      <c r="EE46" s="126"/>
      <c r="EF46" s="126"/>
      <c r="EG46" s="126"/>
      <c r="EH46" s="128">
        <f t="shared" si="5"/>
        <v>0.036522179999999994</v>
      </c>
      <c r="EI46" s="128"/>
      <c r="EJ46" s="128"/>
      <c r="EK46" s="128"/>
      <c r="EL46" s="128"/>
      <c r="EM46" s="128">
        <f t="shared" si="6"/>
        <v>0.64999946</v>
      </c>
      <c r="EN46" s="128"/>
      <c r="EO46" s="128"/>
      <c r="EP46" s="128"/>
      <c r="EQ46" s="128"/>
      <c r="ER46" s="128"/>
      <c r="ES46" s="128"/>
      <c r="ET46" s="128">
        <f t="shared" si="7"/>
        <v>0.02815243999999991</v>
      </c>
      <c r="EU46" s="128"/>
      <c r="EV46" s="128"/>
      <c r="EW46" s="128"/>
      <c r="EX46" s="128"/>
      <c r="EY46" s="128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</row>
    <row r="47" spans="1:246" ht="21.75" customHeight="1">
      <c r="A47" s="127" t="s">
        <v>206</v>
      </c>
      <c r="B47" s="127"/>
      <c r="C47" s="127"/>
      <c r="D47" s="127"/>
      <c r="E47" s="127"/>
      <c r="F47" s="129" t="s">
        <v>190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6"/>
      <c r="IG47" s="126"/>
      <c r="IH47" s="126"/>
      <c r="II47" s="126"/>
      <c r="IJ47" s="126"/>
      <c r="IK47" s="126"/>
      <c r="IL47" s="126"/>
    </row>
    <row r="48" spans="1:246" ht="11.25" customHeight="1">
      <c r="A48" s="127" t="s">
        <v>207</v>
      </c>
      <c r="B48" s="127"/>
      <c r="C48" s="127"/>
      <c r="D48" s="127"/>
      <c r="E48" s="127"/>
      <c r="F48" s="129" t="s">
        <v>191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</row>
    <row r="49" spans="1:246" ht="11.25" customHeight="1">
      <c r="A49" s="127" t="s">
        <v>208</v>
      </c>
      <c r="B49" s="127"/>
      <c r="C49" s="127"/>
      <c r="D49" s="127"/>
      <c r="E49" s="127"/>
      <c r="F49" s="129" t="s">
        <v>192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</row>
    <row r="50" spans="1:246" ht="11.25" customHeight="1">
      <c r="A50" s="127" t="s">
        <v>209</v>
      </c>
      <c r="B50" s="127"/>
      <c r="C50" s="127"/>
      <c r="D50" s="127"/>
      <c r="E50" s="127"/>
      <c r="F50" s="129" t="s">
        <v>193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</row>
  </sheetData>
  <mergeCells count="1459">
    <mergeCell ref="A9:E11"/>
    <mergeCell ref="F41:AI41"/>
    <mergeCell ref="F42:AI42"/>
    <mergeCell ref="F43:AI43"/>
    <mergeCell ref="F29:AI29"/>
    <mergeCell ref="F30:AI30"/>
    <mergeCell ref="F31:AI31"/>
    <mergeCell ref="F32:AI32"/>
    <mergeCell ref="F40:AI40"/>
    <mergeCell ref="F9:AI11"/>
    <mergeCell ref="HN1:IL1"/>
    <mergeCell ref="HO3:IL3"/>
    <mergeCell ref="HK4:IL4"/>
    <mergeCell ref="HK5:IL5"/>
    <mergeCell ref="HJ6:HK6"/>
    <mergeCell ref="HL6:HN6"/>
    <mergeCell ref="HO6:HP6"/>
    <mergeCell ref="HO11:HS11"/>
    <mergeCell ref="HQ6:IA6"/>
    <mergeCell ref="HT11:HX11"/>
    <mergeCell ref="HA10:ID10"/>
    <mergeCell ref="IB6:ID6"/>
    <mergeCell ref="AJ11:AP11"/>
    <mergeCell ref="AQ11:AU11"/>
    <mergeCell ref="AV11:AZ11"/>
    <mergeCell ref="HY11:ID11"/>
    <mergeCell ref="BH11:BM11"/>
    <mergeCell ref="BA11:BG11"/>
    <mergeCell ref="HA11:HG11"/>
    <mergeCell ref="HH11:HN11"/>
    <mergeCell ref="DP11:DU11"/>
    <mergeCell ref="BN11:BT11"/>
    <mergeCell ref="BU11:BY11"/>
    <mergeCell ref="BZ11:CD11"/>
    <mergeCell ref="CE11:CK11"/>
    <mergeCell ref="CL11:CQ11"/>
    <mergeCell ref="CR11:CX11"/>
    <mergeCell ref="CY11:DC11"/>
    <mergeCell ref="DD11:DH11"/>
    <mergeCell ref="DI11:DO11"/>
    <mergeCell ref="EZ10:FY10"/>
    <mergeCell ref="DV11:EB11"/>
    <mergeCell ref="EC11:EG11"/>
    <mergeCell ref="EH11:EL11"/>
    <mergeCell ref="EM11:ES11"/>
    <mergeCell ref="ET11:EY11"/>
    <mergeCell ref="GV11:GZ11"/>
    <mergeCell ref="EZ11:FF11"/>
    <mergeCell ref="FG11:FM11"/>
    <mergeCell ref="FN11:FR11"/>
    <mergeCell ref="FS11:FY11"/>
    <mergeCell ref="IE10:IL11"/>
    <mergeCell ref="AJ9:BM10"/>
    <mergeCell ref="BN9:CQ10"/>
    <mergeCell ref="CR9:DU10"/>
    <mergeCell ref="DV9:EY10"/>
    <mergeCell ref="EZ9:IL9"/>
    <mergeCell ref="FZ10:GZ10"/>
    <mergeCell ref="FZ11:GF11"/>
    <mergeCell ref="GG11:GM11"/>
    <mergeCell ref="GN11:GU11"/>
    <mergeCell ref="IE6:IG6"/>
    <mergeCell ref="A2:IL2"/>
    <mergeCell ref="DI29:DO29"/>
    <mergeCell ref="BU29:BY29"/>
    <mergeCell ref="BZ29:CD29"/>
    <mergeCell ref="CE29:CK29"/>
    <mergeCell ref="CL29:CQ29"/>
    <mergeCell ref="CR29:CX29"/>
    <mergeCell ref="CY29:DC29"/>
    <mergeCell ref="DD29:DH29"/>
    <mergeCell ref="BA29:BG29"/>
    <mergeCell ref="BH29:BM29"/>
    <mergeCell ref="BN29:BT29"/>
    <mergeCell ref="A12:E12"/>
    <mergeCell ref="F12:AI12"/>
    <mergeCell ref="F13:AI13"/>
    <mergeCell ref="F14:AI14"/>
    <mergeCell ref="A13:E13"/>
    <mergeCell ref="A29:E29"/>
    <mergeCell ref="AJ29:AP29"/>
    <mergeCell ref="AQ29:AU29"/>
    <mergeCell ref="AV29:AZ29"/>
    <mergeCell ref="AJ12:AP12"/>
    <mergeCell ref="AQ12:AU12"/>
    <mergeCell ref="AV12:AZ12"/>
    <mergeCell ref="AV15:AZ15"/>
    <mergeCell ref="BA12:BG12"/>
    <mergeCell ref="BH12:BM12"/>
    <mergeCell ref="BN12:BT12"/>
    <mergeCell ref="CE12:CK12"/>
    <mergeCell ref="CL12:CQ12"/>
    <mergeCell ref="BU12:BY12"/>
    <mergeCell ref="BZ12:CD12"/>
    <mergeCell ref="CR12:CX12"/>
    <mergeCell ref="CY12:DC12"/>
    <mergeCell ref="DD12:DH12"/>
    <mergeCell ref="DI12:DO12"/>
    <mergeCell ref="DP12:DU12"/>
    <mergeCell ref="DV12:EB12"/>
    <mergeCell ref="EC12:EG12"/>
    <mergeCell ref="EH12:EL12"/>
    <mergeCell ref="EM12:ES12"/>
    <mergeCell ref="ET12:EY12"/>
    <mergeCell ref="EZ12:FF12"/>
    <mergeCell ref="FG12:FM12"/>
    <mergeCell ref="FN12:FR12"/>
    <mergeCell ref="FS12:FY12"/>
    <mergeCell ref="FZ12:GF12"/>
    <mergeCell ref="GG12:GM12"/>
    <mergeCell ref="GN12:GU12"/>
    <mergeCell ref="GV12:GZ12"/>
    <mergeCell ref="HA12:HG12"/>
    <mergeCell ref="HH12:HN12"/>
    <mergeCell ref="HO12:HS12"/>
    <mergeCell ref="HT12:HX12"/>
    <mergeCell ref="HY12:ID12"/>
    <mergeCell ref="IE12:IL12"/>
    <mergeCell ref="AJ13:AP13"/>
    <mergeCell ref="AQ13:AU13"/>
    <mergeCell ref="AV13:AZ13"/>
    <mergeCell ref="BA13:BG13"/>
    <mergeCell ref="BH13:BM13"/>
    <mergeCell ref="BN13:BT13"/>
    <mergeCell ref="BU13:BY13"/>
    <mergeCell ref="BZ13:CD13"/>
    <mergeCell ref="CE13:CK13"/>
    <mergeCell ref="CL13:CQ13"/>
    <mergeCell ref="CR13:CX13"/>
    <mergeCell ref="CY13:DC13"/>
    <mergeCell ref="DD13:DH13"/>
    <mergeCell ref="DI13:DO13"/>
    <mergeCell ref="DP13:DU13"/>
    <mergeCell ref="DV13:EB13"/>
    <mergeCell ref="EC13:EG13"/>
    <mergeCell ref="EH13:EL13"/>
    <mergeCell ref="EM13:ES13"/>
    <mergeCell ref="ET13:EY13"/>
    <mergeCell ref="EZ13:FF13"/>
    <mergeCell ref="FG13:FM13"/>
    <mergeCell ref="FN13:FR13"/>
    <mergeCell ref="FS13:FY13"/>
    <mergeCell ref="FZ13:GF13"/>
    <mergeCell ref="GG13:GM13"/>
    <mergeCell ref="GN13:GU13"/>
    <mergeCell ref="GV13:GZ13"/>
    <mergeCell ref="HA13:HG13"/>
    <mergeCell ref="HH13:HN13"/>
    <mergeCell ref="HO13:HS13"/>
    <mergeCell ref="HT13:HX13"/>
    <mergeCell ref="HY13:ID13"/>
    <mergeCell ref="IE13:IL13"/>
    <mergeCell ref="A14:E14"/>
    <mergeCell ref="AJ14:AP14"/>
    <mergeCell ref="AQ14:AU14"/>
    <mergeCell ref="AV14:AZ14"/>
    <mergeCell ref="BA14:BG14"/>
    <mergeCell ref="BH14:BM14"/>
    <mergeCell ref="BN14:BT14"/>
    <mergeCell ref="BU14:BY14"/>
    <mergeCell ref="BZ14:CD14"/>
    <mergeCell ref="CE14:CK14"/>
    <mergeCell ref="CL14:CQ14"/>
    <mergeCell ref="CR14:CX14"/>
    <mergeCell ref="CY14:DC14"/>
    <mergeCell ref="DD14:DH14"/>
    <mergeCell ref="DI14:DO14"/>
    <mergeCell ref="DP14:DU14"/>
    <mergeCell ref="DV14:EB14"/>
    <mergeCell ref="EC14:EG14"/>
    <mergeCell ref="EH14:EL14"/>
    <mergeCell ref="EM14:ES14"/>
    <mergeCell ref="ET14:EY14"/>
    <mergeCell ref="EZ14:FF14"/>
    <mergeCell ref="FG14:FM14"/>
    <mergeCell ref="FN14:FR14"/>
    <mergeCell ref="FS14:FY14"/>
    <mergeCell ref="FZ14:GF14"/>
    <mergeCell ref="GG14:GM14"/>
    <mergeCell ref="GN14:GU14"/>
    <mergeCell ref="GV14:GZ14"/>
    <mergeCell ref="HA14:HG14"/>
    <mergeCell ref="HH14:HN14"/>
    <mergeCell ref="HO14:HS14"/>
    <mergeCell ref="HT14:HX14"/>
    <mergeCell ref="HY14:ID14"/>
    <mergeCell ref="IE14:IL14"/>
    <mergeCell ref="A15:E15"/>
    <mergeCell ref="F15:AI15"/>
    <mergeCell ref="AJ15:AP15"/>
    <mergeCell ref="AQ15:AU15"/>
    <mergeCell ref="BA15:BG15"/>
    <mergeCell ref="BH15:BM15"/>
    <mergeCell ref="BN15:BT15"/>
    <mergeCell ref="BU15:BY15"/>
    <mergeCell ref="BZ15:CD15"/>
    <mergeCell ref="CE15:CK15"/>
    <mergeCell ref="CL15:CQ15"/>
    <mergeCell ref="CR15:CX15"/>
    <mergeCell ref="CY15:DC15"/>
    <mergeCell ref="DD15:DH15"/>
    <mergeCell ref="DI15:DO15"/>
    <mergeCell ref="DP15:DU15"/>
    <mergeCell ref="DV15:EB15"/>
    <mergeCell ref="EC15:EG15"/>
    <mergeCell ref="EH15:EL15"/>
    <mergeCell ref="EM15:ES15"/>
    <mergeCell ref="ET15:EY15"/>
    <mergeCell ref="EZ15:FF15"/>
    <mergeCell ref="FG15:FM15"/>
    <mergeCell ref="FN15:FR15"/>
    <mergeCell ref="FS15:FY15"/>
    <mergeCell ref="FZ15:GF15"/>
    <mergeCell ref="GG15:GM15"/>
    <mergeCell ref="GN15:GU15"/>
    <mergeCell ref="GV15:GZ15"/>
    <mergeCell ref="HA15:HG15"/>
    <mergeCell ref="HH15:HN15"/>
    <mergeCell ref="HO15:HS15"/>
    <mergeCell ref="HT15:HX15"/>
    <mergeCell ref="HY15:ID15"/>
    <mergeCell ref="IE15:IL15"/>
    <mergeCell ref="A16:E16"/>
    <mergeCell ref="F16:AI16"/>
    <mergeCell ref="AJ16:AP16"/>
    <mergeCell ref="AQ16:AU16"/>
    <mergeCell ref="AV16:AZ16"/>
    <mergeCell ref="BA16:BG16"/>
    <mergeCell ref="BH16:BM16"/>
    <mergeCell ref="BN16:BT16"/>
    <mergeCell ref="BU16:BY16"/>
    <mergeCell ref="BZ16:CD16"/>
    <mergeCell ref="CE16:CK16"/>
    <mergeCell ref="CL16:CQ16"/>
    <mergeCell ref="CR16:CX16"/>
    <mergeCell ref="CY16:DC16"/>
    <mergeCell ref="DD16:DH16"/>
    <mergeCell ref="DI16:DO16"/>
    <mergeCell ref="DP16:DU16"/>
    <mergeCell ref="DV16:EB16"/>
    <mergeCell ref="EC16:EG16"/>
    <mergeCell ref="EH16:EL16"/>
    <mergeCell ref="EM16:ES16"/>
    <mergeCell ref="ET16:EY16"/>
    <mergeCell ref="EZ16:FF16"/>
    <mergeCell ref="FG16:FM16"/>
    <mergeCell ref="FN16:FR16"/>
    <mergeCell ref="FS16:FY16"/>
    <mergeCell ref="FZ16:GF16"/>
    <mergeCell ref="GG16:GM16"/>
    <mergeCell ref="GN16:GU16"/>
    <mergeCell ref="GV16:GZ16"/>
    <mergeCell ref="HA16:HG16"/>
    <mergeCell ref="HH16:HN16"/>
    <mergeCell ref="HO16:HS16"/>
    <mergeCell ref="HT16:HX16"/>
    <mergeCell ref="HY16:ID16"/>
    <mergeCell ref="IE16:IL16"/>
    <mergeCell ref="A17:E17"/>
    <mergeCell ref="F17:AI17"/>
    <mergeCell ref="AJ17:AP17"/>
    <mergeCell ref="AQ17:AU17"/>
    <mergeCell ref="AV17:AZ17"/>
    <mergeCell ref="BA17:BG17"/>
    <mergeCell ref="BH17:BM17"/>
    <mergeCell ref="BN17:BT17"/>
    <mergeCell ref="BU17:BY17"/>
    <mergeCell ref="BZ17:CD17"/>
    <mergeCell ref="CE17:CK17"/>
    <mergeCell ref="CL17:CQ17"/>
    <mergeCell ref="CR17:CX17"/>
    <mergeCell ref="CY17:DC17"/>
    <mergeCell ref="DD17:DH17"/>
    <mergeCell ref="DI17:DO17"/>
    <mergeCell ref="DP17:DU17"/>
    <mergeCell ref="DV17:EB17"/>
    <mergeCell ref="EC17:EG17"/>
    <mergeCell ref="EH17:EL17"/>
    <mergeCell ref="EM17:ES17"/>
    <mergeCell ref="ET17:EY17"/>
    <mergeCell ref="EZ17:FF17"/>
    <mergeCell ref="FG17:FM17"/>
    <mergeCell ref="FN17:FR17"/>
    <mergeCell ref="FS17:FY17"/>
    <mergeCell ref="FZ17:GF17"/>
    <mergeCell ref="GG17:GM17"/>
    <mergeCell ref="GN17:GU17"/>
    <mergeCell ref="GV17:GZ17"/>
    <mergeCell ref="HA17:HG17"/>
    <mergeCell ref="HH17:HN17"/>
    <mergeCell ref="HO17:HS17"/>
    <mergeCell ref="HT17:HX17"/>
    <mergeCell ref="HY17:ID17"/>
    <mergeCell ref="IE17:IL17"/>
    <mergeCell ref="A18:E18"/>
    <mergeCell ref="F18:AI18"/>
    <mergeCell ref="AJ18:AP18"/>
    <mergeCell ref="AQ18:AU18"/>
    <mergeCell ref="AV18:AZ18"/>
    <mergeCell ref="BA18:BG18"/>
    <mergeCell ref="BH18:BM18"/>
    <mergeCell ref="BN18:BT18"/>
    <mergeCell ref="BU18:BY18"/>
    <mergeCell ref="BZ18:CD18"/>
    <mergeCell ref="CE18:CK18"/>
    <mergeCell ref="CL18:CQ18"/>
    <mergeCell ref="CR18:CX18"/>
    <mergeCell ref="CY18:DC18"/>
    <mergeCell ref="DD18:DH18"/>
    <mergeCell ref="DI18:DO18"/>
    <mergeCell ref="DP18:DU18"/>
    <mergeCell ref="DV18:EB18"/>
    <mergeCell ref="EC18:EG18"/>
    <mergeCell ref="EH18:EL18"/>
    <mergeCell ref="EM18:ES18"/>
    <mergeCell ref="ET18:EY18"/>
    <mergeCell ref="EZ18:FF18"/>
    <mergeCell ref="FG18:FM18"/>
    <mergeCell ref="FN18:FR18"/>
    <mergeCell ref="FS18:FY18"/>
    <mergeCell ref="FZ18:GF18"/>
    <mergeCell ref="GG18:GM18"/>
    <mergeCell ref="GN18:GU18"/>
    <mergeCell ref="GV18:GZ18"/>
    <mergeCell ref="HA18:HG18"/>
    <mergeCell ref="HH18:HN18"/>
    <mergeCell ref="HO18:HS18"/>
    <mergeCell ref="HT18:HX18"/>
    <mergeCell ref="HY18:ID18"/>
    <mergeCell ref="IE18:IL18"/>
    <mergeCell ref="A19:E19"/>
    <mergeCell ref="F19:AI19"/>
    <mergeCell ref="AJ19:AP19"/>
    <mergeCell ref="AQ19:AU19"/>
    <mergeCell ref="AV19:AZ19"/>
    <mergeCell ref="BA19:BG19"/>
    <mergeCell ref="BH19:BM19"/>
    <mergeCell ref="BN19:BT19"/>
    <mergeCell ref="BU19:BY19"/>
    <mergeCell ref="BZ19:CD19"/>
    <mergeCell ref="CE19:CK19"/>
    <mergeCell ref="CL19:CQ19"/>
    <mergeCell ref="CR19:CX19"/>
    <mergeCell ref="CY19:DC19"/>
    <mergeCell ref="DD19:DH19"/>
    <mergeCell ref="DI19:DO19"/>
    <mergeCell ref="DP19:DU19"/>
    <mergeCell ref="DV19:EB19"/>
    <mergeCell ref="EC19:EG19"/>
    <mergeCell ref="EH19:EL19"/>
    <mergeCell ref="EM19:ES19"/>
    <mergeCell ref="ET19:EY19"/>
    <mergeCell ref="EZ19:FF19"/>
    <mergeCell ref="FG19:FM19"/>
    <mergeCell ref="FN19:FR19"/>
    <mergeCell ref="FS19:FY19"/>
    <mergeCell ref="FZ19:GF19"/>
    <mergeCell ref="GG19:GM19"/>
    <mergeCell ref="GN19:GU19"/>
    <mergeCell ref="GV19:GZ19"/>
    <mergeCell ref="HA19:HG19"/>
    <mergeCell ref="HH19:HN19"/>
    <mergeCell ref="HO19:HS19"/>
    <mergeCell ref="HT19:HX19"/>
    <mergeCell ref="HY19:ID19"/>
    <mergeCell ref="IE19:IL19"/>
    <mergeCell ref="A20:E20"/>
    <mergeCell ref="F20:AI20"/>
    <mergeCell ref="AJ20:AP20"/>
    <mergeCell ref="AQ20:AU20"/>
    <mergeCell ref="AV20:AZ20"/>
    <mergeCell ref="BA20:BG20"/>
    <mergeCell ref="BH20:BM20"/>
    <mergeCell ref="BN20:BT20"/>
    <mergeCell ref="BU20:BY20"/>
    <mergeCell ref="BZ20:CD20"/>
    <mergeCell ref="CE20:CK20"/>
    <mergeCell ref="CL20:CQ20"/>
    <mergeCell ref="CR20:CX20"/>
    <mergeCell ref="CY20:DC20"/>
    <mergeCell ref="DD20:DH20"/>
    <mergeCell ref="DI20:DO20"/>
    <mergeCell ref="DP20:DU20"/>
    <mergeCell ref="DV20:EB20"/>
    <mergeCell ref="EC20:EG20"/>
    <mergeCell ref="EH20:EL20"/>
    <mergeCell ref="EM20:ES20"/>
    <mergeCell ref="ET20:EY20"/>
    <mergeCell ref="EZ20:FF20"/>
    <mergeCell ref="FG20:FM20"/>
    <mergeCell ref="FN20:FR20"/>
    <mergeCell ref="FS20:FY20"/>
    <mergeCell ref="FZ20:GF20"/>
    <mergeCell ref="GG20:GM20"/>
    <mergeCell ref="GN20:GU20"/>
    <mergeCell ref="GV20:GZ20"/>
    <mergeCell ref="HA20:HG20"/>
    <mergeCell ref="HH20:HN20"/>
    <mergeCell ref="HO20:HS20"/>
    <mergeCell ref="HT20:HX20"/>
    <mergeCell ref="HY20:ID20"/>
    <mergeCell ref="IE20:IL20"/>
    <mergeCell ref="A21:E21"/>
    <mergeCell ref="F21:AI21"/>
    <mergeCell ref="AJ21:AP21"/>
    <mergeCell ref="AQ21:AU21"/>
    <mergeCell ref="AV21:AZ21"/>
    <mergeCell ref="BA21:BG21"/>
    <mergeCell ref="BH21:BM21"/>
    <mergeCell ref="BN21:BT21"/>
    <mergeCell ref="BU21:BY21"/>
    <mergeCell ref="BZ21:CD21"/>
    <mergeCell ref="CE21:CK21"/>
    <mergeCell ref="CL21:CQ21"/>
    <mergeCell ref="CR21:CX21"/>
    <mergeCell ref="CY21:DC21"/>
    <mergeCell ref="DD21:DH21"/>
    <mergeCell ref="DI21:DO21"/>
    <mergeCell ref="DP21:DU21"/>
    <mergeCell ref="DV21:EB21"/>
    <mergeCell ref="EC21:EG21"/>
    <mergeCell ref="EH21:EL21"/>
    <mergeCell ref="EM21:ES21"/>
    <mergeCell ref="ET21:EY21"/>
    <mergeCell ref="EZ21:FF21"/>
    <mergeCell ref="FG21:FM21"/>
    <mergeCell ref="FN21:FR21"/>
    <mergeCell ref="FS21:FY21"/>
    <mergeCell ref="FZ21:GF21"/>
    <mergeCell ref="GG21:GM21"/>
    <mergeCell ref="GN21:GU21"/>
    <mergeCell ref="GV21:GZ21"/>
    <mergeCell ref="HA21:HG21"/>
    <mergeCell ref="HH21:HN21"/>
    <mergeCell ref="HO21:HS21"/>
    <mergeCell ref="HT21:HX21"/>
    <mergeCell ref="HY21:ID21"/>
    <mergeCell ref="IE21:IL21"/>
    <mergeCell ref="A22:E22"/>
    <mergeCell ref="F22:AI22"/>
    <mergeCell ref="AJ22:AP22"/>
    <mergeCell ref="AQ22:AU22"/>
    <mergeCell ref="AV22:AZ22"/>
    <mergeCell ref="BA22:BG22"/>
    <mergeCell ref="BH22:BM22"/>
    <mergeCell ref="BN22:BT22"/>
    <mergeCell ref="BU22:BY22"/>
    <mergeCell ref="BZ22:CD22"/>
    <mergeCell ref="CE22:CK22"/>
    <mergeCell ref="CL22:CQ22"/>
    <mergeCell ref="CR22:CX22"/>
    <mergeCell ref="CY22:DC22"/>
    <mergeCell ref="DD22:DH22"/>
    <mergeCell ref="DI22:DO22"/>
    <mergeCell ref="DP22:DU22"/>
    <mergeCell ref="DV22:EB22"/>
    <mergeCell ref="EC22:EG22"/>
    <mergeCell ref="EH22:EL22"/>
    <mergeCell ref="EM22:ES22"/>
    <mergeCell ref="ET22:EY22"/>
    <mergeCell ref="EZ22:FF22"/>
    <mergeCell ref="FG22:FM22"/>
    <mergeCell ref="FN22:FR22"/>
    <mergeCell ref="FS22:FY22"/>
    <mergeCell ref="FZ22:GF22"/>
    <mergeCell ref="GG22:GM22"/>
    <mergeCell ref="GN22:GU22"/>
    <mergeCell ref="GV22:GZ22"/>
    <mergeCell ref="HA22:HG22"/>
    <mergeCell ref="HH22:HN22"/>
    <mergeCell ref="HO22:HS22"/>
    <mergeCell ref="HT22:HX22"/>
    <mergeCell ref="HY22:ID22"/>
    <mergeCell ref="IE22:IL22"/>
    <mergeCell ref="A23:E23"/>
    <mergeCell ref="F23:AI23"/>
    <mergeCell ref="AJ23:AP23"/>
    <mergeCell ref="AQ23:AU23"/>
    <mergeCell ref="AV23:AZ23"/>
    <mergeCell ref="BA23:BG23"/>
    <mergeCell ref="BH23:BM23"/>
    <mergeCell ref="BN23:BT23"/>
    <mergeCell ref="BU23:BY23"/>
    <mergeCell ref="BZ23:CD23"/>
    <mergeCell ref="CE23:CK23"/>
    <mergeCell ref="CL23:CQ23"/>
    <mergeCell ref="CR23:CX23"/>
    <mergeCell ref="CY23:DC23"/>
    <mergeCell ref="DD23:DH23"/>
    <mergeCell ref="DI23:DO23"/>
    <mergeCell ref="DP23:DU23"/>
    <mergeCell ref="DV23:EB23"/>
    <mergeCell ref="EC23:EG23"/>
    <mergeCell ref="EH23:EL23"/>
    <mergeCell ref="EM23:ES23"/>
    <mergeCell ref="ET23:EY23"/>
    <mergeCell ref="EZ23:FF23"/>
    <mergeCell ref="FG23:FM23"/>
    <mergeCell ref="FN23:FR23"/>
    <mergeCell ref="FS23:FY23"/>
    <mergeCell ref="FZ23:GF23"/>
    <mergeCell ref="GG23:GM23"/>
    <mergeCell ref="GN23:GU23"/>
    <mergeCell ref="GV23:GZ23"/>
    <mergeCell ref="HA23:HG23"/>
    <mergeCell ref="HH23:HN23"/>
    <mergeCell ref="HO23:HS23"/>
    <mergeCell ref="HT23:HX23"/>
    <mergeCell ref="HY23:ID23"/>
    <mergeCell ref="IE23:IL23"/>
    <mergeCell ref="A24:E24"/>
    <mergeCell ref="F24:AI24"/>
    <mergeCell ref="AJ24:AP24"/>
    <mergeCell ref="AQ24:AU24"/>
    <mergeCell ref="AV24:AZ24"/>
    <mergeCell ref="BA24:BG24"/>
    <mergeCell ref="BH24:BM24"/>
    <mergeCell ref="BN24:BT24"/>
    <mergeCell ref="BU24:BY24"/>
    <mergeCell ref="BZ24:CD24"/>
    <mergeCell ref="CE24:CK24"/>
    <mergeCell ref="CL24:CQ24"/>
    <mergeCell ref="CR24:CX24"/>
    <mergeCell ref="CY24:DC24"/>
    <mergeCell ref="DD24:DH24"/>
    <mergeCell ref="DI24:DO24"/>
    <mergeCell ref="DP24:DU24"/>
    <mergeCell ref="DV24:EB24"/>
    <mergeCell ref="EC24:EG24"/>
    <mergeCell ref="EH24:EL24"/>
    <mergeCell ref="EM24:ES24"/>
    <mergeCell ref="ET24:EY24"/>
    <mergeCell ref="EZ24:FF24"/>
    <mergeCell ref="FG24:FM24"/>
    <mergeCell ref="FN24:FR24"/>
    <mergeCell ref="FS24:FY24"/>
    <mergeCell ref="FZ24:GF24"/>
    <mergeCell ref="GG24:GM24"/>
    <mergeCell ref="GN24:GU24"/>
    <mergeCell ref="GV24:GZ24"/>
    <mergeCell ref="HA24:HG24"/>
    <mergeCell ref="HH24:HN24"/>
    <mergeCell ref="HO24:HS24"/>
    <mergeCell ref="HT24:HX24"/>
    <mergeCell ref="HY24:ID24"/>
    <mergeCell ref="IE24:IL24"/>
    <mergeCell ref="A25:E25"/>
    <mergeCell ref="F25:AI25"/>
    <mergeCell ref="AJ25:AP25"/>
    <mergeCell ref="AQ25:AU25"/>
    <mergeCell ref="AV25:AZ25"/>
    <mergeCell ref="BA25:BG25"/>
    <mergeCell ref="BH25:BM25"/>
    <mergeCell ref="BN25:BT25"/>
    <mergeCell ref="BU25:BY25"/>
    <mergeCell ref="BZ25:CD25"/>
    <mergeCell ref="CE25:CK25"/>
    <mergeCell ref="CL25:CQ25"/>
    <mergeCell ref="CR25:CX25"/>
    <mergeCell ref="CY25:DC25"/>
    <mergeCell ref="DD25:DH25"/>
    <mergeCell ref="DI25:DO25"/>
    <mergeCell ref="DP25:DU25"/>
    <mergeCell ref="DV25:EB25"/>
    <mergeCell ref="EC25:EG25"/>
    <mergeCell ref="EH25:EL25"/>
    <mergeCell ref="EM25:ES25"/>
    <mergeCell ref="ET25:EY25"/>
    <mergeCell ref="EZ25:FF25"/>
    <mergeCell ref="FG25:FM25"/>
    <mergeCell ref="FN25:FR25"/>
    <mergeCell ref="FS25:FY25"/>
    <mergeCell ref="FZ25:GF25"/>
    <mergeCell ref="GG25:GM25"/>
    <mergeCell ref="GN25:GU25"/>
    <mergeCell ref="GV25:GZ25"/>
    <mergeCell ref="HA25:HG25"/>
    <mergeCell ref="HH25:HN25"/>
    <mergeCell ref="HO25:HS25"/>
    <mergeCell ref="HT25:HX25"/>
    <mergeCell ref="HY25:ID25"/>
    <mergeCell ref="IE25:IL25"/>
    <mergeCell ref="A26:E26"/>
    <mergeCell ref="F26:AI26"/>
    <mergeCell ref="AJ26:AP26"/>
    <mergeCell ref="AQ26:AU26"/>
    <mergeCell ref="AV26:AZ26"/>
    <mergeCell ref="BA26:BG26"/>
    <mergeCell ref="BH26:BM26"/>
    <mergeCell ref="BN26:BT26"/>
    <mergeCell ref="BU26:BY26"/>
    <mergeCell ref="BZ26:CD26"/>
    <mergeCell ref="CE26:CK26"/>
    <mergeCell ref="CL26:CQ26"/>
    <mergeCell ref="CR26:CX26"/>
    <mergeCell ref="CY26:DC26"/>
    <mergeCell ref="DD26:DH26"/>
    <mergeCell ref="DI26:DO26"/>
    <mergeCell ref="DP26:DU26"/>
    <mergeCell ref="DV26:EB26"/>
    <mergeCell ref="EC26:EG26"/>
    <mergeCell ref="EH26:EL26"/>
    <mergeCell ref="EM26:ES26"/>
    <mergeCell ref="ET26:EY26"/>
    <mergeCell ref="EZ26:FF26"/>
    <mergeCell ref="FG26:FM26"/>
    <mergeCell ref="FN26:FR26"/>
    <mergeCell ref="FS26:FY26"/>
    <mergeCell ref="FZ26:GF26"/>
    <mergeCell ref="GG26:GM26"/>
    <mergeCell ref="GN26:GU26"/>
    <mergeCell ref="GV26:GZ26"/>
    <mergeCell ref="HA26:HG26"/>
    <mergeCell ref="HH26:HN26"/>
    <mergeCell ref="HO26:HS26"/>
    <mergeCell ref="HT26:HX26"/>
    <mergeCell ref="HY26:ID26"/>
    <mergeCell ref="IE26:IL26"/>
    <mergeCell ref="A27:E27"/>
    <mergeCell ref="F27:AI27"/>
    <mergeCell ref="AJ27:AP27"/>
    <mergeCell ref="AQ27:AU27"/>
    <mergeCell ref="AV27:AZ27"/>
    <mergeCell ref="BA27:BG27"/>
    <mergeCell ref="BH27:BM27"/>
    <mergeCell ref="BN27:BT27"/>
    <mergeCell ref="BU27:BY27"/>
    <mergeCell ref="BZ27:CD27"/>
    <mergeCell ref="CE27:CK27"/>
    <mergeCell ref="CL27:CQ27"/>
    <mergeCell ref="CR27:CX27"/>
    <mergeCell ref="CY27:DC27"/>
    <mergeCell ref="DD27:DH27"/>
    <mergeCell ref="DI27:DO27"/>
    <mergeCell ref="DP27:DU27"/>
    <mergeCell ref="DV27:EB27"/>
    <mergeCell ref="EC27:EG27"/>
    <mergeCell ref="EH27:EL27"/>
    <mergeCell ref="EM27:ES27"/>
    <mergeCell ref="ET27:EY27"/>
    <mergeCell ref="EZ27:FF27"/>
    <mergeCell ref="FG27:FM27"/>
    <mergeCell ref="FN27:FR27"/>
    <mergeCell ref="FS27:FY27"/>
    <mergeCell ref="FZ27:GF27"/>
    <mergeCell ref="GG27:GM27"/>
    <mergeCell ref="GN27:GU27"/>
    <mergeCell ref="GV27:GZ27"/>
    <mergeCell ref="HA27:HG27"/>
    <mergeCell ref="HH27:HN27"/>
    <mergeCell ref="HO27:HS27"/>
    <mergeCell ref="HT27:HX27"/>
    <mergeCell ref="HY27:ID27"/>
    <mergeCell ref="IE27:IL27"/>
    <mergeCell ref="A28:E28"/>
    <mergeCell ref="F28:AI28"/>
    <mergeCell ref="AJ28:AP28"/>
    <mergeCell ref="AQ28:AU28"/>
    <mergeCell ref="AV28:AZ28"/>
    <mergeCell ref="BA28:BG28"/>
    <mergeCell ref="BH28:BM28"/>
    <mergeCell ref="BN28:BT28"/>
    <mergeCell ref="BU28:BY28"/>
    <mergeCell ref="BZ28:CD28"/>
    <mergeCell ref="CE28:CK28"/>
    <mergeCell ref="CL28:CQ28"/>
    <mergeCell ref="CR28:CX28"/>
    <mergeCell ref="CY28:DC28"/>
    <mergeCell ref="DD28:DH28"/>
    <mergeCell ref="DI28:DO28"/>
    <mergeCell ref="DP28:DU28"/>
    <mergeCell ref="DV28:EB28"/>
    <mergeCell ref="EC28:EG28"/>
    <mergeCell ref="EH28:EL28"/>
    <mergeCell ref="EM28:ES28"/>
    <mergeCell ref="ET28:EY28"/>
    <mergeCell ref="EZ28:FF28"/>
    <mergeCell ref="FG28:FM28"/>
    <mergeCell ref="FN28:FR28"/>
    <mergeCell ref="FS28:FY28"/>
    <mergeCell ref="FZ28:GF28"/>
    <mergeCell ref="GG28:GM28"/>
    <mergeCell ref="GN28:GU28"/>
    <mergeCell ref="GV28:GZ28"/>
    <mergeCell ref="HA28:HG28"/>
    <mergeCell ref="HH28:HN28"/>
    <mergeCell ref="HO28:HS28"/>
    <mergeCell ref="HT28:HX28"/>
    <mergeCell ref="HY28:ID28"/>
    <mergeCell ref="IE28:IL28"/>
    <mergeCell ref="DP29:DU29"/>
    <mergeCell ref="DV29:EB29"/>
    <mergeCell ref="EC29:EG29"/>
    <mergeCell ref="EH29:EL29"/>
    <mergeCell ref="EM29:ES29"/>
    <mergeCell ref="ET29:EY29"/>
    <mergeCell ref="EZ29:FF29"/>
    <mergeCell ref="FG29:FM29"/>
    <mergeCell ref="FN29:FR29"/>
    <mergeCell ref="FS29:FY29"/>
    <mergeCell ref="FZ29:GF29"/>
    <mergeCell ref="GG29:GM29"/>
    <mergeCell ref="GN29:GU29"/>
    <mergeCell ref="GV29:GZ29"/>
    <mergeCell ref="HA29:HG29"/>
    <mergeCell ref="HH29:HN29"/>
    <mergeCell ref="HO29:HS29"/>
    <mergeCell ref="HT29:HX29"/>
    <mergeCell ref="HY29:ID29"/>
    <mergeCell ref="IE29:IL29"/>
    <mergeCell ref="A30:E30"/>
    <mergeCell ref="AJ30:AP30"/>
    <mergeCell ref="AQ30:AU30"/>
    <mergeCell ref="AV30:AZ30"/>
    <mergeCell ref="BA30:BG30"/>
    <mergeCell ref="BH30:BM30"/>
    <mergeCell ref="BN30:BT30"/>
    <mergeCell ref="BU30:BY30"/>
    <mergeCell ref="BZ30:CD30"/>
    <mergeCell ref="CE30:CK30"/>
    <mergeCell ref="CL30:CQ30"/>
    <mergeCell ref="CR30:CX30"/>
    <mergeCell ref="CY30:DC30"/>
    <mergeCell ref="DD30:DH30"/>
    <mergeCell ref="DI30:DO30"/>
    <mergeCell ref="DP30:DU30"/>
    <mergeCell ref="DV30:EB30"/>
    <mergeCell ref="EC30:EG30"/>
    <mergeCell ref="EH30:EL30"/>
    <mergeCell ref="EM30:ES30"/>
    <mergeCell ref="ET30:EY30"/>
    <mergeCell ref="EZ30:FF30"/>
    <mergeCell ref="FG30:FM30"/>
    <mergeCell ref="FN30:FR30"/>
    <mergeCell ref="FS30:FY30"/>
    <mergeCell ref="FZ30:GF30"/>
    <mergeCell ref="GG30:GM30"/>
    <mergeCell ref="GN30:GU30"/>
    <mergeCell ref="GV30:GZ30"/>
    <mergeCell ref="HA30:HG30"/>
    <mergeCell ref="HH30:HN30"/>
    <mergeCell ref="HO30:HS30"/>
    <mergeCell ref="HT30:HX30"/>
    <mergeCell ref="HY30:ID30"/>
    <mergeCell ref="IE30:IL30"/>
    <mergeCell ref="A31:E31"/>
    <mergeCell ref="AJ31:AP31"/>
    <mergeCell ref="AQ31:AU31"/>
    <mergeCell ref="AV31:AZ31"/>
    <mergeCell ref="BA31:BG31"/>
    <mergeCell ref="BH31:BM31"/>
    <mergeCell ref="BN31:BT31"/>
    <mergeCell ref="BU31:BY31"/>
    <mergeCell ref="BZ31:CD31"/>
    <mergeCell ref="CE31:CK31"/>
    <mergeCell ref="CL31:CQ31"/>
    <mergeCell ref="CR31:CX31"/>
    <mergeCell ref="CY31:DC31"/>
    <mergeCell ref="DD31:DH31"/>
    <mergeCell ref="DI31:DO31"/>
    <mergeCell ref="DP31:DU31"/>
    <mergeCell ref="DV31:EB31"/>
    <mergeCell ref="EC31:EG31"/>
    <mergeCell ref="EH31:EL31"/>
    <mergeCell ref="EM31:ES31"/>
    <mergeCell ref="ET31:EY31"/>
    <mergeCell ref="EZ31:FF31"/>
    <mergeCell ref="FG31:FM31"/>
    <mergeCell ref="FN31:FR31"/>
    <mergeCell ref="FS31:FY31"/>
    <mergeCell ref="FZ31:GF31"/>
    <mergeCell ref="GG31:GM31"/>
    <mergeCell ref="GN31:GU31"/>
    <mergeCell ref="GV31:GZ31"/>
    <mergeCell ref="HA31:HG31"/>
    <mergeCell ref="HH31:HN31"/>
    <mergeCell ref="HO31:HS31"/>
    <mergeCell ref="HT31:HX31"/>
    <mergeCell ref="HY31:ID31"/>
    <mergeCell ref="IE31:IL31"/>
    <mergeCell ref="A32:E32"/>
    <mergeCell ref="AJ32:AP32"/>
    <mergeCell ref="AQ32:AU32"/>
    <mergeCell ref="AV32:AZ32"/>
    <mergeCell ref="BA32:BG32"/>
    <mergeCell ref="BH32:BM32"/>
    <mergeCell ref="BN32:BT32"/>
    <mergeCell ref="BU32:BY32"/>
    <mergeCell ref="BZ32:CD32"/>
    <mergeCell ref="CE32:CK32"/>
    <mergeCell ref="CL32:CQ32"/>
    <mergeCell ref="CR32:CX32"/>
    <mergeCell ref="CY32:DC32"/>
    <mergeCell ref="DD32:DH32"/>
    <mergeCell ref="DI32:DO32"/>
    <mergeCell ref="DP32:DU32"/>
    <mergeCell ref="DV32:EB32"/>
    <mergeCell ref="EC32:EG32"/>
    <mergeCell ref="EH32:EL32"/>
    <mergeCell ref="EM32:ES32"/>
    <mergeCell ref="ET32:EY32"/>
    <mergeCell ref="EZ32:FF32"/>
    <mergeCell ref="FG32:FM32"/>
    <mergeCell ref="FN32:FR32"/>
    <mergeCell ref="FS32:FY32"/>
    <mergeCell ref="FZ32:GF32"/>
    <mergeCell ref="GG32:GM32"/>
    <mergeCell ref="GN32:GU32"/>
    <mergeCell ref="GV32:GZ32"/>
    <mergeCell ref="HA32:HG32"/>
    <mergeCell ref="HH32:HN32"/>
    <mergeCell ref="HO32:HS32"/>
    <mergeCell ref="HT32:HX32"/>
    <mergeCell ref="HY32:ID32"/>
    <mergeCell ref="IE32:IL32"/>
    <mergeCell ref="A33:E33"/>
    <mergeCell ref="F33:AI33"/>
    <mergeCell ref="AJ33:AP33"/>
    <mergeCell ref="AQ33:AU33"/>
    <mergeCell ref="AV33:AZ33"/>
    <mergeCell ref="BA33:BG33"/>
    <mergeCell ref="BH33:BM33"/>
    <mergeCell ref="BN33:BT33"/>
    <mergeCell ref="BU33:BY33"/>
    <mergeCell ref="BZ33:CD33"/>
    <mergeCell ref="CE33:CK33"/>
    <mergeCell ref="CL33:CQ33"/>
    <mergeCell ref="CR33:CX33"/>
    <mergeCell ref="CY33:DC33"/>
    <mergeCell ref="DD33:DH33"/>
    <mergeCell ref="DI33:DO33"/>
    <mergeCell ref="DP33:DU33"/>
    <mergeCell ref="DV33:EB33"/>
    <mergeCell ref="EC33:EG33"/>
    <mergeCell ref="EH33:EL33"/>
    <mergeCell ref="EM33:ES33"/>
    <mergeCell ref="ET33:EY33"/>
    <mergeCell ref="EZ33:FF33"/>
    <mergeCell ref="FG33:FM33"/>
    <mergeCell ref="FN33:FR33"/>
    <mergeCell ref="FS33:FY33"/>
    <mergeCell ref="FZ33:GF33"/>
    <mergeCell ref="GG33:GM33"/>
    <mergeCell ref="GN33:GU33"/>
    <mergeCell ref="GV33:GZ33"/>
    <mergeCell ref="HA33:HG33"/>
    <mergeCell ref="HH33:HN33"/>
    <mergeCell ref="HO33:HS33"/>
    <mergeCell ref="HT33:HX33"/>
    <mergeCell ref="HY33:ID33"/>
    <mergeCell ref="IE33:IL33"/>
    <mergeCell ref="A34:E34"/>
    <mergeCell ref="F34:AI34"/>
    <mergeCell ref="AJ34:AP34"/>
    <mergeCell ref="AQ34:AU34"/>
    <mergeCell ref="AV34:AZ34"/>
    <mergeCell ref="BA34:BG34"/>
    <mergeCell ref="BH34:BM34"/>
    <mergeCell ref="BN34:BT34"/>
    <mergeCell ref="BU34:BY34"/>
    <mergeCell ref="BZ34:CD34"/>
    <mergeCell ref="CE34:CK34"/>
    <mergeCell ref="CL34:CQ34"/>
    <mergeCell ref="CR34:CX34"/>
    <mergeCell ref="CY34:DC34"/>
    <mergeCell ref="DD34:DH34"/>
    <mergeCell ref="DI34:DO34"/>
    <mergeCell ref="DP34:DU34"/>
    <mergeCell ref="DV34:EB34"/>
    <mergeCell ref="EC34:EG34"/>
    <mergeCell ref="EH34:EL34"/>
    <mergeCell ref="EM34:ES34"/>
    <mergeCell ref="ET34:EY34"/>
    <mergeCell ref="EZ34:FF34"/>
    <mergeCell ref="FG34:FM34"/>
    <mergeCell ref="FN34:FR34"/>
    <mergeCell ref="FS34:FY34"/>
    <mergeCell ref="FZ34:GF34"/>
    <mergeCell ref="GG34:GM34"/>
    <mergeCell ref="GN34:GU34"/>
    <mergeCell ref="GV34:GZ34"/>
    <mergeCell ref="HA34:HG34"/>
    <mergeCell ref="HH34:HN34"/>
    <mergeCell ref="HO34:HS34"/>
    <mergeCell ref="HT34:HX34"/>
    <mergeCell ref="HY34:ID34"/>
    <mergeCell ref="IE34:IL34"/>
    <mergeCell ref="A35:E35"/>
    <mergeCell ref="F35:AI35"/>
    <mergeCell ref="AJ35:AP35"/>
    <mergeCell ref="AQ35:AU35"/>
    <mergeCell ref="AV35:AZ35"/>
    <mergeCell ref="BA35:BG35"/>
    <mergeCell ref="BH35:BM35"/>
    <mergeCell ref="BN35:BT35"/>
    <mergeCell ref="BU35:BY35"/>
    <mergeCell ref="BZ35:CD35"/>
    <mergeCell ref="CE35:CK35"/>
    <mergeCell ref="CL35:CQ35"/>
    <mergeCell ref="CR35:CX35"/>
    <mergeCell ref="CY35:DC35"/>
    <mergeCell ref="DD35:DH35"/>
    <mergeCell ref="DI35:DO35"/>
    <mergeCell ref="DP35:DU35"/>
    <mergeCell ref="DV35:EB35"/>
    <mergeCell ref="EC35:EG35"/>
    <mergeCell ref="EH35:EL35"/>
    <mergeCell ref="EM35:ES35"/>
    <mergeCell ref="ET35:EY35"/>
    <mergeCell ref="EZ35:FF35"/>
    <mergeCell ref="FG35:FM35"/>
    <mergeCell ref="FN35:FR35"/>
    <mergeCell ref="FS35:FY35"/>
    <mergeCell ref="FZ35:GF35"/>
    <mergeCell ref="GG35:GM35"/>
    <mergeCell ref="GN35:GU35"/>
    <mergeCell ref="GV35:GZ35"/>
    <mergeCell ref="HA35:HG35"/>
    <mergeCell ref="HH35:HN35"/>
    <mergeCell ref="HO35:HS35"/>
    <mergeCell ref="HT35:HX35"/>
    <mergeCell ref="HY35:ID35"/>
    <mergeCell ref="IE35:IL35"/>
    <mergeCell ref="A36:E36"/>
    <mergeCell ref="F36:AI36"/>
    <mergeCell ref="AJ36:AP36"/>
    <mergeCell ref="AQ36:AU36"/>
    <mergeCell ref="AV36:AZ36"/>
    <mergeCell ref="BA36:BG36"/>
    <mergeCell ref="BH36:BM36"/>
    <mergeCell ref="BN36:BT36"/>
    <mergeCell ref="BU36:BY36"/>
    <mergeCell ref="BZ36:CD36"/>
    <mergeCell ref="CE36:CK36"/>
    <mergeCell ref="CL36:CQ36"/>
    <mergeCell ref="CR36:CX36"/>
    <mergeCell ref="CY36:DC36"/>
    <mergeCell ref="DD36:DH36"/>
    <mergeCell ref="DI36:DO36"/>
    <mergeCell ref="DP36:DU36"/>
    <mergeCell ref="DV36:EB36"/>
    <mergeCell ref="EC36:EG36"/>
    <mergeCell ref="EH36:EL36"/>
    <mergeCell ref="EM36:ES36"/>
    <mergeCell ref="ET36:EY36"/>
    <mergeCell ref="EZ36:FF36"/>
    <mergeCell ref="FG36:FM36"/>
    <mergeCell ref="FN36:FR36"/>
    <mergeCell ref="FS36:FY36"/>
    <mergeCell ref="FZ36:GF36"/>
    <mergeCell ref="GG36:GM36"/>
    <mergeCell ref="GN36:GU36"/>
    <mergeCell ref="GV36:GZ36"/>
    <mergeCell ref="HA36:HG36"/>
    <mergeCell ref="HH36:HN36"/>
    <mergeCell ref="HO36:HS36"/>
    <mergeCell ref="HT36:HX36"/>
    <mergeCell ref="HY36:ID36"/>
    <mergeCell ref="IE36:IL36"/>
    <mergeCell ref="A37:E37"/>
    <mergeCell ref="F37:AI37"/>
    <mergeCell ref="AJ37:AP37"/>
    <mergeCell ref="AQ37:AU37"/>
    <mergeCell ref="AV37:AZ37"/>
    <mergeCell ref="BA37:BG37"/>
    <mergeCell ref="BH37:BM37"/>
    <mergeCell ref="BN37:BT37"/>
    <mergeCell ref="BU37:BY37"/>
    <mergeCell ref="BZ37:CD37"/>
    <mergeCell ref="CE37:CK37"/>
    <mergeCell ref="CL37:CQ37"/>
    <mergeCell ref="CR37:CX37"/>
    <mergeCell ref="CY37:DC37"/>
    <mergeCell ref="DD37:DH37"/>
    <mergeCell ref="DI37:DO37"/>
    <mergeCell ref="DP37:DU37"/>
    <mergeCell ref="DV37:EB37"/>
    <mergeCell ref="EC37:EG37"/>
    <mergeCell ref="EH37:EL37"/>
    <mergeCell ref="EM37:ES37"/>
    <mergeCell ref="ET37:EY37"/>
    <mergeCell ref="EZ37:FF37"/>
    <mergeCell ref="FG37:FM37"/>
    <mergeCell ref="FN37:FR37"/>
    <mergeCell ref="FS37:FY37"/>
    <mergeCell ref="FZ37:GF37"/>
    <mergeCell ref="GG37:GM37"/>
    <mergeCell ref="GN37:GU37"/>
    <mergeCell ref="GV37:GZ37"/>
    <mergeCell ref="HA37:HG37"/>
    <mergeCell ref="HH37:HN37"/>
    <mergeCell ref="HO37:HS37"/>
    <mergeCell ref="HT37:HX37"/>
    <mergeCell ref="HY37:ID37"/>
    <mergeCell ref="IE37:IL37"/>
    <mergeCell ref="A38:E38"/>
    <mergeCell ref="F38:AI38"/>
    <mergeCell ref="AJ38:AP38"/>
    <mergeCell ref="AQ38:AU38"/>
    <mergeCell ref="AV38:AZ38"/>
    <mergeCell ref="BA38:BG38"/>
    <mergeCell ref="BH38:BM38"/>
    <mergeCell ref="BN38:BT38"/>
    <mergeCell ref="BU38:BY38"/>
    <mergeCell ref="BZ38:CD38"/>
    <mergeCell ref="CE38:CK38"/>
    <mergeCell ref="CL38:CQ38"/>
    <mergeCell ref="CR38:CX38"/>
    <mergeCell ref="CY38:DC38"/>
    <mergeCell ref="DD38:DH38"/>
    <mergeCell ref="DI38:DO38"/>
    <mergeCell ref="DP38:DU38"/>
    <mergeCell ref="DV38:EB38"/>
    <mergeCell ref="EC38:EG38"/>
    <mergeCell ref="EH38:EL38"/>
    <mergeCell ref="EM38:ES38"/>
    <mergeCell ref="ET38:EY38"/>
    <mergeCell ref="IE38:IL38"/>
    <mergeCell ref="GN38:GU38"/>
    <mergeCell ref="GV38:GZ38"/>
    <mergeCell ref="HA38:HG38"/>
    <mergeCell ref="HH38:HN38"/>
    <mergeCell ref="EZ38:FF38"/>
    <mergeCell ref="FG38:FM38"/>
    <mergeCell ref="HO38:HS38"/>
    <mergeCell ref="HT38:HX38"/>
    <mergeCell ref="HY38:ID38"/>
    <mergeCell ref="FN38:FR38"/>
    <mergeCell ref="FS38:FY38"/>
    <mergeCell ref="FZ38:GF38"/>
    <mergeCell ref="GG38:GM38"/>
    <mergeCell ref="A39:E39"/>
    <mergeCell ref="F39:AI39"/>
    <mergeCell ref="A41:E41"/>
    <mergeCell ref="A40:E40"/>
    <mergeCell ref="AV39:AZ39"/>
    <mergeCell ref="BA39:BG39"/>
    <mergeCell ref="AJ41:AP41"/>
    <mergeCell ref="AQ41:AU41"/>
    <mergeCell ref="AV41:AZ41"/>
    <mergeCell ref="BA41:BG41"/>
    <mergeCell ref="AJ39:AP39"/>
    <mergeCell ref="AQ39:AU39"/>
    <mergeCell ref="AJ40:AP40"/>
    <mergeCell ref="AQ40:AU40"/>
    <mergeCell ref="BH39:BM39"/>
    <mergeCell ref="BN39:BT39"/>
    <mergeCell ref="BU39:BY39"/>
    <mergeCell ref="BZ39:CD39"/>
    <mergeCell ref="CE39:CK39"/>
    <mergeCell ref="CL39:CQ39"/>
    <mergeCell ref="CR39:CX39"/>
    <mergeCell ref="CY39:DC39"/>
    <mergeCell ref="DD39:DH39"/>
    <mergeCell ref="DI39:DO39"/>
    <mergeCell ref="DP39:DU39"/>
    <mergeCell ref="DV39:EB39"/>
    <mergeCell ref="EC39:EG39"/>
    <mergeCell ref="EH39:EL39"/>
    <mergeCell ref="EM39:ES39"/>
    <mergeCell ref="ET39:EY39"/>
    <mergeCell ref="EZ39:FF39"/>
    <mergeCell ref="FG39:FM39"/>
    <mergeCell ref="FN39:FR39"/>
    <mergeCell ref="FS39:FY39"/>
    <mergeCell ref="FZ39:GF39"/>
    <mergeCell ref="GG39:GM39"/>
    <mergeCell ref="GN39:GU39"/>
    <mergeCell ref="GV39:GZ39"/>
    <mergeCell ref="HA39:HG39"/>
    <mergeCell ref="HH39:HN39"/>
    <mergeCell ref="HO39:HS39"/>
    <mergeCell ref="HT39:HX39"/>
    <mergeCell ref="HY39:ID39"/>
    <mergeCell ref="IE39:IL39"/>
    <mergeCell ref="AV40:AZ40"/>
    <mergeCell ref="BA40:BG40"/>
    <mergeCell ref="BH40:BM40"/>
    <mergeCell ref="BN40:BT40"/>
    <mergeCell ref="BU40:BY40"/>
    <mergeCell ref="BZ40:CD40"/>
    <mergeCell ref="CE40:CK40"/>
    <mergeCell ref="CL40:CQ40"/>
    <mergeCell ref="CR40:CX40"/>
    <mergeCell ref="CY40:DC40"/>
    <mergeCell ref="DD40:DH40"/>
    <mergeCell ref="DI40:DO40"/>
    <mergeCell ref="DP40:DU40"/>
    <mergeCell ref="DV40:EB40"/>
    <mergeCell ref="EC40:EG40"/>
    <mergeCell ref="EH40:EL40"/>
    <mergeCell ref="EM40:ES40"/>
    <mergeCell ref="ET40:EY40"/>
    <mergeCell ref="EZ40:FF40"/>
    <mergeCell ref="FG40:FM40"/>
    <mergeCell ref="FN40:FR40"/>
    <mergeCell ref="FS40:FY40"/>
    <mergeCell ref="FZ40:GF40"/>
    <mergeCell ref="GG40:GM40"/>
    <mergeCell ref="GN40:GU40"/>
    <mergeCell ref="GV40:GZ40"/>
    <mergeCell ref="HA40:HG40"/>
    <mergeCell ref="HH40:HN40"/>
    <mergeCell ref="HO40:HS40"/>
    <mergeCell ref="HT40:HX40"/>
    <mergeCell ref="HY40:ID40"/>
    <mergeCell ref="IE40:IL40"/>
    <mergeCell ref="BH41:BM41"/>
    <mergeCell ref="BN41:BT41"/>
    <mergeCell ref="BU41:BY41"/>
    <mergeCell ref="BZ41:CD41"/>
    <mergeCell ref="CE41:CK41"/>
    <mergeCell ref="CL41:CQ41"/>
    <mergeCell ref="CR41:CX41"/>
    <mergeCell ref="CY41:DC41"/>
    <mergeCell ref="DD41:DH41"/>
    <mergeCell ref="DI41:DO41"/>
    <mergeCell ref="DP41:DU41"/>
    <mergeCell ref="DV41:EB41"/>
    <mergeCell ref="EC41:EG41"/>
    <mergeCell ref="EH41:EL41"/>
    <mergeCell ref="EM41:ES41"/>
    <mergeCell ref="ET41:EY41"/>
    <mergeCell ref="EZ41:FF41"/>
    <mergeCell ref="FG41:FM41"/>
    <mergeCell ref="FN41:FR41"/>
    <mergeCell ref="FS41:FY41"/>
    <mergeCell ref="FZ41:GF41"/>
    <mergeCell ref="GG41:GM41"/>
    <mergeCell ref="GN41:GU41"/>
    <mergeCell ref="GV41:GZ41"/>
    <mergeCell ref="HA41:HG41"/>
    <mergeCell ref="HH41:HN41"/>
    <mergeCell ref="HO41:HS41"/>
    <mergeCell ref="HT41:HX41"/>
    <mergeCell ref="HY41:ID41"/>
    <mergeCell ref="IE41:IL41"/>
    <mergeCell ref="A42:E42"/>
    <mergeCell ref="AJ42:AP42"/>
    <mergeCell ref="AQ42:AU42"/>
    <mergeCell ref="AV42:AZ42"/>
    <mergeCell ref="BA42:BG42"/>
    <mergeCell ref="BH42:BM42"/>
    <mergeCell ref="BN42:BT42"/>
    <mergeCell ref="BU42:BY42"/>
    <mergeCell ref="BZ42:CD42"/>
    <mergeCell ref="CE42:CK42"/>
    <mergeCell ref="CL42:CQ42"/>
    <mergeCell ref="CR42:CX42"/>
    <mergeCell ref="CY42:DC42"/>
    <mergeCell ref="DD42:DH42"/>
    <mergeCell ref="DI42:DO42"/>
    <mergeCell ref="DP42:DU42"/>
    <mergeCell ref="DV42:EB42"/>
    <mergeCell ref="EC42:EG42"/>
    <mergeCell ref="EH42:EL42"/>
    <mergeCell ref="EM42:ES42"/>
    <mergeCell ref="ET42:EY42"/>
    <mergeCell ref="EZ42:FF42"/>
    <mergeCell ref="FG42:FM42"/>
    <mergeCell ref="FN42:FR42"/>
    <mergeCell ref="FS42:FY42"/>
    <mergeCell ref="FZ42:GF42"/>
    <mergeCell ref="GG42:GM42"/>
    <mergeCell ref="GN42:GU42"/>
    <mergeCell ref="GV42:GZ42"/>
    <mergeCell ref="HA42:HG42"/>
    <mergeCell ref="HH42:HN42"/>
    <mergeCell ref="HO42:HS42"/>
    <mergeCell ref="HT42:HX42"/>
    <mergeCell ref="HY42:ID42"/>
    <mergeCell ref="IE42:IL42"/>
    <mergeCell ref="A43:E43"/>
    <mergeCell ref="AJ43:AP43"/>
    <mergeCell ref="AQ43:AU43"/>
    <mergeCell ref="AV43:AZ43"/>
    <mergeCell ref="BA43:BG43"/>
    <mergeCell ref="BH43:BM43"/>
    <mergeCell ref="BN43:BT43"/>
    <mergeCell ref="BU43:BY43"/>
    <mergeCell ref="BZ43:CD43"/>
    <mergeCell ref="CE43:CK43"/>
    <mergeCell ref="CL43:CQ43"/>
    <mergeCell ref="EM43:ES43"/>
    <mergeCell ref="ET43:EY43"/>
    <mergeCell ref="CR43:CX43"/>
    <mergeCell ref="CY43:DC43"/>
    <mergeCell ref="DD43:DH43"/>
    <mergeCell ref="DI43:DO43"/>
    <mergeCell ref="FZ43:GF43"/>
    <mergeCell ref="GG43:GM43"/>
    <mergeCell ref="IE43:IL43"/>
    <mergeCell ref="GN43:GU43"/>
    <mergeCell ref="GV43:GZ43"/>
    <mergeCell ref="HA43:HG43"/>
    <mergeCell ref="HH43:HN43"/>
    <mergeCell ref="HO43:HS43"/>
    <mergeCell ref="HT43:HX43"/>
    <mergeCell ref="HY43:ID43"/>
    <mergeCell ref="AJ49:AP49"/>
    <mergeCell ref="AJ50:AP50"/>
    <mergeCell ref="FN43:FR43"/>
    <mergeCell ref="FS43:FY43"/>
    <mergeCell ref="EZ43:FF43"/>
    <mergeCell ref="FG43:FM43"/>
    <mergeCell ref="DP43:DU43"/>
    <mergeCell ref="DV43:EB43"/>
    <mergeCell ref="EC43:EG43"/>
    <mergeCell ref="EH43:EL43"/>
    <mergeCell ref="F48:AI48"/>
    <mergeCell ref="F49:AI49"/>
    <mergeCell ref="F50:AI50"/>
    <mergeCell ref="A44:E44"/>
    <mergeCell ref="A47:E47"/>
    <mergeCell ref="F44:AI44"/>
    <mergeCell ref="F45:AI45"/>
    <mergeCell ref="F46:AI46"/>
    <mergeCell ref="F47:AI47"/>
    <mergeCell ref="AJ44:AP44"/>
    <mergeCell ref="AQ44:AU44"/>
    <mergeCell ref="AV44:AZ44"/>
    <mergeCell ref="BA44:BG44"/>
    <mergeCell ref="BH44:BM44"/>
    <mergeCell ref="BN44:BT44"/>
    <mergeCell ref="BU44:BY44"/>
    <mergeCell ref="BZ44:CD44"/>
    <mergeCell ref="CE44:CK44"/>
    <mergeCell ref="CL44:CQ44"/>
    <mergeCell ref="CR44:CX44"/>
    <mergeCell ref="CY44:DC44"/>
    <mergeCell ref="DD44:DH44"/>
    <mergeCell ref="DI44:DO44"/>
    <mergeCell ref="DP44:DU44"/>
    <mergeCell ref="DV44:EB44"/>
    <mergeCell ref="EC44:EG44"/>
    <mergeCell ref="EH44:EL44"/>
    <mergeCell ref="EM44:ES44"/>
    <mergeCell ref="ET44:EY44"/>
    <mergeCell ref="EZ44:FF44"/>
    <mergeCell ref="FG44:FM44"/>
    <mergeCell ref="FN44:FR44"/>
    <mergeCell ref="FS44:FY44"/>
    <mergeCell ref="FZ44:GF44"/>
    <mergeCell ref="GG44:GM44"/>
    <mergeCell ref="GN44:GU44"/>
    <mergeCell ref="GV44:GZ44"/>
    <mergeCell ref="HA44:HG44"/>
    <mergeCell ref="HH44:HN44"/>
    <mergeCell ref="HO44:HS44"/>
    <mergeCell ref="HT44:HX44"/>
    <mergeCell ref="HY44:ID44"/>
    <mergeCell ref="IE44:IL44"/>
    <mergeCell ref="A45:E45"/>
    <mergeCell ref="AJ45:AP45"/>
    <mergeCell ref="AQ45:AU45"/>
    <mergeCell ref="AV45:AZ45"/>
    <mergeCell ref="BA45:BG45"/>
    <mergeCell ref="BH45:BM45"/>
    <mergeCell ref="BN45:BT45"/>
    <mergeCell ref="BU45:BY45"/>
    <mergeCell ref="BZ45:CD45"/>
    <mergeCell ref="CE45:CK45"/>
    <mergeCell ref="CL45:CQ45"/>
    <mergeCell ref="CR45:CX45"/>
    <mergeCell ref="CY45:DC45"/>
    <mergeCell ref="DD45:DH45"/>
    <mergeCell ref="DI45:DO45"/>
    <mergeCell ref="DP45:DU45"/>
    <mergeCell ref="DV45:EB45"/>
    <mergeCell ref="EC45:EG45"/>
    <mergeCell ref="EH45:EL45"/>
    <mergeCell ref="EM45:ES45"/>
    <mergeCell ref="ET45:EY45"/>
    <mergeCell ref="EZ45:FF45"/>
    <mergeCell ref="FG45:FM45"/>
    <mergeCell ref="FN45:FR45"/>
    <mergeCell ref="FS45:FY45"/>
    <mergeCell ref="FZ45:GF45"/>
    <mergeCell ref="GG45:GM45"/>
    <mergeCell ref="GN45:GU45"/>
    <mergeCell ref="GV45:GZ45"/>
    <mergeCell ref="HA45:HG45"/>
    <mergeCell ref="HH45:HN45"/>
    <mergeCell ref="HO45:HS45"/>
    <mergeCell ref="HT45:HX45"/>
    <mergeCell ref="HY45:ID45"/>
    <mergeCell ref="IE45:IL45"/>
    <mergeCell ref="A46:E46"/>
    <mergeCell ref="AJ46:AP46"/>
    <mergeCell ref="AQ46:AU46"/>
    <mergeCell ref="AV46:AZ46"/>
    <mergeCell ref="BA46:BG46"/>
    <mergeCell ref="BH46:BM46"/>
    <mergeCell ref="BN46:BT46"/>
    <mergeCell ref="BU46:BY46"/>
    <mergeCell ref="BZ46:CD46"/>
    <mergeCell ref="CE46:CK46"/>
    <mergeCell ref="CL46:CQ46"/>
    <mergeCell ref="CR46:CX46"/>
    <mergeCell ref="CY46:DC46"/>
    <mergeCell ref="DD46:DH46"/>
    <mergeCell ref="DI46:DO46"/>
    <mergeCell ref="DP46:DU46"/>
    <mergeCell ref="DV46:EB46"/>
    <mergeCell ref="EC46:EG46"/>
    <mergeCell ref="EH46:EL46"/>
    <mergeCell ref="EM46:ES46"/>
    <mergeCell ref="ET46:EY46"/>
    <mergeCell ref="EZ46:FF46"/>
    <mergeCell ref="FG46:FM46"/>
    <mergeCell ref="FN46:FR46"/>
    <mergeCell ref="FS46:FY46"/>
    <mergeCell ref="FZ46:GF46"/>
    <mergeCell ref="GG46:GM46"/>
    <mergeCell ref="GN46:GU46"/>
    <mergeCell ref="GV46:GZ46"/>
    <mergeCell ref="HA46:HG46"/>
    <mergeCell ref="HH46:HN46"/>
    <mergeCell ref="HO46:HS46"/>
    <mergeCell ref="HT46:HX46"/>
    <mergeCell ref="HY46:ID46"/>
    <mergeCell ref="IE46:IL46"/>
    <mergeCell ref="AJ47:AP47"/>
    <mergeCell ref="AQ47:AU47"/>
    <mergeCell ref="AV47:AZ47"/>
    <mergeCell ref="BA47:BG47"/>
    <mergeCell ref="BH47:BM47"/>
    <mergeCell ref="BN47:BT47"/>
    <mergeCell ref="BU47:BY47"/>
    <mergeCell ref="BZ47:CD47"/>
    <mergeCell ref="CE47:CK47"/>
    <mergeCell ref="CL47:CQ47"/>
    <mergeCell ref="CR47:CX47"/>
    <mergeCell ref="CY47:DC47"/>
    <mergeCell ref="DD47:DH47"/>
    <mergeCell ref="DI47:DO47"/>
    <mergeCell ref="DP47:DU47"/>
    <mergeCell ref="DV47:EB47"/>
    <mergeCell ref="EC47:EG47"/>
    <mergeCell ref="EH47:EL47"/>
    <mergeCell ref="EM47:ES47"/>
    <mergeCell ref="ET47:EY47"/>
    <mergeCell ref="EZ47:FF47"/>
    <mergeCell ref="FG47:FM47"/>
    <mergeCell ref="FN47:FR47"/>
    <mergeCell ref="FS47:FY47"/>
    <mergeCell ref="FZ47:GF47"/>
    <mergeCell ref="GG47:GM47"/>
    <mergeCell ref="GN47:GU47"/>
    <mergeCell ref="GV47:GZ47"/>
    <mergeCell ref="HA47:HG47"/>
    <mergeCell ref="HH47:HN47"/>
    <mergeCell ref="HO47:HS47"/>
    <mergeCell ref="HT47:HX47"/>
    <mergeCell ref="HY47:ID47"/>
    <mergeCell ref="IE47:IL47"/>
    <mergeCell ref="A48:E48"/>
    <mergeCell ref="AJ48:AP48"/>
    <mergeCell ref="AQ48:AU48"/>
    <mergeCell ref="AV48:AZ48"/>
    <mergeCell ref="BA48:BG48"/>
    <mergeCell ref="BH48:BM48"/>
    <mergeCell ref="BN48:BT48"/>
    <mergeCell ref="BU48:BY48"/>
    <mergeCell ref="BZ48:CD48"/>
    <mergeCell ref="CE48:CK48"/>
    <mergeCell ref="CL48:CQ48"/>
    <mergeCell ref="CR48:CX48"/>
    <mergeCell ref="CY48:DC48"/>
    <mergeCell ref="DD48:DH48"/>
    <mergeCell ref="DI48:DO48"/>
    <mergeCell ref="DP48:DU48"/>
    <mergeCell ref="DV48:EB48"/>
    <mergeCell ref="EC48:EG48"/>
    <mergeCell ref="EH48:EL48"/>
    <mergeCell ref="EM48:ES48"/>
    <mergeCell ref="ET48:EY48"/>
    <mergeCell ref="EZ48:FF48"/>
    <mergeCell ref="FG48:FM48"/>
    <mergeCell ref="FN48:FR48"/>
    <mergeCell ref="FS48:FY48"/>
    <mergeCell ref="FZ48:GF48"/>
    <mergeCell ref="GG48:GM48"/>
    <mergeCell ref="GN48:GU48"/>
    <mergeCell ref="GV48:GZ48"/>
    <mergeCell ref="HA48:HG48"/>
    <mergeCell ref="HH48:HN48"/>
    <mergeCell ref="HO48:HS48"/>
    <mergeCell ref="HT48:HX48"/>
    <mergeCell ref="HY48:ID48"/>
    <mergeCell ref="IE48:IL48"/>
    <mergeCell ref="A49:E49"/>
    <mergeCell ref="AQ49:AU49"/>
    <mergeCell ref="AV49:AZ49"/>
    <mergeCell ref="BA49:BG49"/>
    <mergeCell ref="BH49:BM49"/>
    <mergeCell ref="BN49:BT49"/>
    <mergeCell ref="BU49:BY49"/>
    <mergeCell ref="BZ49:CD49"/>
    <mergeCell ref="CE49:CK49"/>
    <mergeCell ref="CL49:CQ49"/>
    <mergeCell ref="CR49:CX49"/>
    <mergeCell ref="CY49:DC49"/>
    <mergeCell ref="DD49:DH49"/>
    <mergeCell ref="DI49:DO49"/>
    <mergeCell ref="DP49:DU49"/>
    <mergeCell ref="DV49:EB49"/>
    <mergeCell ref="EC49:EG49"/>
    <mergeCell ref="EH49:EL49"/>
    <mergeCell ref="EM49:ES49"/>
    <mergeCell ref="ET49:EY49"/>
    <mergeCell ref="EZ49:FF49"/>
    <mergeCell ref="FG49:FM49"/>
    <mergeCell ref="FN49:FR49"/>
    <mergeCell ref="FS49:FY49"/>
    <mergeCell ref="FZ49:GF49"/>
    <mergeCell ref="GG49:GM49"/>
    <mergeCell ref="GN49:GU49"/>
    <mergeCell ref="GV49:GZ49"/>
    <mergeCell ref="HA49:HG49"/>
    <mergeCell ref="HH49:HN49"/>
    <mergeCell ref="HO49:HS49"/>
    <mergeCell ref="HT49:HX49"/>
    <mergeCell ref="HY49:ID49"/>
    <mergeCell ref="IE49:IL49"/>
    <mergeCell ref="A50:E50"/>
    <mergeCell ref="AQ50:AU50"/>
    <mergeCell ref="AV50:AZ50"/>
    <mergeCell ref="BA50:BG50"/>
    <mergeCell ref="BH50:BM50"/>
    <mergeCell ref="BN50:BT50"/>
    <mergeCell ref="BU50:BY50"/>
    <mergeCell ref="BZ50:CD50"/>
    <mergeCell ref="CE50:CK50"/>
    <mergeCell ref="CL50:CQ50"/>
    <mergeCell ref="CR50:CX50"/>
    <mergeCell ref="CY50:DC50"/>
    <mergeCell ref="DD50:DH50"/>
    <mergeCell ref="DI50:DO50"/>
    <mergeCell ref="DP50:DU50"/>
    <mergeCell ref="DV50:EB50"/>
    <mergeCell ref="EC50:EG50"/>
    <mergeCell ref="EH50:EL50"/>
    <mergeCell ref="EM50:ES50"/>
    <mergeCell ref="ET50:EY50"/>
    <mergeCell ref="EZ50:FF50"/>
    <mergeCell ref="FG50:FM50"/>
    <mergeCell ref="FN50:FR50"/>
    <mergeCell ref="FS50:FY50"/>
    <mergeCell ref="FZ50:GF50"/>
    <mergeCell ref="GG50:GM50"/>
    <mergeCell ref="GN50:GU50"/>
    <mergeCell ref="HT50:HX50"/>
    <mergeCell ref="HY50:ID50"/>
    <mergeCell ref="IE50:IL50"/>
    <mergeCell ref="GV50:GZ50"/>
    <mergeCell ref="HA50:HG50"/>
    <mergeCell ref="HH50:HN50"/>
    <mergeCell ref="HO50:HS50"/>
  </mergeCells>
  <printOptions/>
  <pageMargins left="0.93" right="0.3937007874015748" top="0.37" bottom="0.17" header="0.1968503937007874" footer="0.1968503937007874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8"/>
  <sheetViews>
    <sheetView tabSelected="1" view="pageBreakPreview" zoomScaleNormal="120" zoomScaleSheetLayoutView="100" workbookViewId="0" topLeftCell="A1">
      <selection activeCell="DR25" sqref="DR25:DZ25"/>
    </sheetView>
  </sheetViews>
  <sheetFormatPr defaultColWidth="9.00390625" defaultRowHeight="12.75"/>
  <cols>
    <col min="1" max="127" width="0.875" style="1" customWidth="1"/>
    <col min="128" max="128" width="1.12109375" style="1" customWidth="1"/>
    <col min="129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90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91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92</v>
      </c>
    </row>
    <row r="4" spans="1:155" s="12" customFormat="1" ht="14.25" customHeight="1">
      <c r="A4" s="111" t="s">
        <v>93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</row>
    <row r="5" spans="1:155" s="12" customFormat="1" ht="14.25" customHeight="1">
      <c r="A5" s="143" t="s">
        <v>94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</row>
    <row r="6" spans="127:155" ht="23.25" customHeight="1">
      <c r="DW6" s="3"/>
      <c r="DX6" s="3"/>
      <c r="DY6" s="3"/>
      <c r="DZ6" s="3"/>
      <c r="EA6" s="3"/>
      <c r="EB6" s="108" t="s">
        <v>18</v>
      </c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</row>
    <row r="7" spans="127:155" ht="12">
      <c r="DW7" s="4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</row>
    <row r="8" spans="127:155" ht="12">
      <c r="DW8" s="3"/>
      <c r="DX8" s="110" t="s">
        <v>19</v>
      </c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</row>
    <row r="9" spans="127:155" ht="12">
      <c r="DW9" s="112" t="s">
        <v>20</v>
      </c>
      <c r="DX9" s="112"/>
      <c r="DY9" s="113"/>
      <c r="DZ9" s="113"/>
      <c r="EA9" s="113"/>
      <c r="EB9" s="114" t="s">
        <v>20</v>
      </c>
      <c r="EC9" s="114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2">
        <v>20</v>
      </c>
      <c r="EP9" s="112"/>
      <c r="EQ9" s="112"/>
      <c r="ER9" s="115"/>
      <c r="ES9" s="115"/>
      <c r="ET9" s="115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/>
    <row r="12" spans="1:155" ht="10.5" customHeight="1">
      <c r="A12" s="151" t="s">
        <v>0</v>
      </c>
      <c r="B12" s="151"/>
      <c r="C12" s="151"/>
      <c r="D12" s="151"/>
      <c r="E12" s="151"/>
      <c r="F12" s="151"/>
      <c r="G12" s="151" t="s">
        <v>95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 t="s">
        <v>8</v>
      </c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 t="s">
        <v>17</v>
      </c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</row>
    <row r="13" spans="1:155" ht="10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2" t="s">
        <v>5</v>
      </c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 t="s">
        <v>39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 t="s">
        <v>40</v>
      </c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 t="s">
        <v>41</v>
      </c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 t="s">
        <v>42</v>
      </c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</row>
    <row r="14" spans="1:155" ht="10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2" t="s">
        <v>96</v>
      </c>
      <c r="AP14" s="152"/>
      <c r="AQ14" s="152"/>
      <c r="AR14" s="152"/>
      <c r="AS14" s="152"/>
      <c r="AT14" s="152"/>
      <c r="AU14" s="152"/>
      <c r="AV14" s="152"/>
      <c r="AW14" s="152"/>
      <c r="AX14" s="152" t="s">
        <v>97</v>
      </c>
      <c r="AY14" s="152"/>
      <c r="AZ14" s="152"/>
      <c r="BA14" s="152"/>
      <c r="BB14" s="152"/>
      <c r="BC14" s="152"/>
      <c r="BD14" s="152"/>
      <c r="BE14" s="152"/>
      <c r="BF14" s="152"/>
      <c r="BG14" s="152" t="s">
        <v>6</v>
      </c>
      <c r="BH14" s="152"/>
      <c r="BI14" s="152"/>
      <c r="BJ14" s="152"/>
      <c r="BK14" s="152"/>
      <c r="BL14" s="152"/>
      <c r="BM14" s="152"/>
      <c r="BN14" s="152"/>
      <c r="BO14" s="152"/>
      <c r="BP14" s="152" t="s">
        <v>7</v>
      </c>
      <c r="BQ14" s="152"/>
      <c r="BR14" s="152"/>
      <c r="BS14" s="152"/>
      <c r="BT14" s="152"/>
      <c r="BU14" s="152"/>
      <c r="BV14" s="152"/>
      <c r="BW14" s="152"/>
      <c r="BX14" s="152"/>
      <c r="BY14" s="152" t="s">
        <v>6</v>
      </c>
      <c r="BZ14" s="152"/>
      <c r="CA14" s="152"/>
      <c r="CB14" s="152"/>
      <c r="CC14" s="152"/>
      <c r="CD14" s="152"/>
      <c r="CE14" s="152"/>
      <c r="CF14" s="152"/>
      <c r="CG14" s="152"/>
      <c r="CH14" s="152" t="s">
        <v>7</v>
      </c>
      <c r="CI14" s="152"/>
      <c r="CJ14" s="152"/>
      <c r="CK14" s="152"/>
      <c r="CL14" s="152"/>
      <c r="CM14" s="152"/>
      <c r="CN14" s="152"/>
      <c r="CO14" s="152"/>
      <c r="CP14" s="152"/>
      <c r="CQ14" s="152" t="s">
        <v>6</v>
      </c>
      <c r="CR14" s="152"/>
      <c r="CS14" s="152"/>
      <c r="CT14" s="152"/>
      <c r="CU14" s="152"/>
      <c r="CV14" s="152"/>
      <c r="CW14" s="152"/>
      <c r="CX14" s="152"/>
      <c r="CY14" s="152"/>
      <c r="CZ14" s="152" t="s">
        <v>7</v>
      </c>
      <c r="DA14" s="152"/>
      <c r="DB14" s="152"/>
      <c r="DC14" s="152"/>
      <c r="DD14" s="152"/>
      <c r="DE14" s="152"/>
      <c r="DF14" s="152"/>
      <c r="DG14" s="152"/>
      <c r="DH14" s="152"/>
      <c r="DI14" s="152" t="s">
        <v>6</v>
      </c>
      <c r="DJ14" s="152"/>
      <c r="DK14" s="152"/>
      <c r="DL14" s="152"/>
      <c r="DM14" s="152"/>
      <c r="DN14" s="152"/>
      <c r="DO14" s="152"/>
      <c r="DP14" s="152"/>
      <c r="DQ14" s="152"/>
      <c r="DR14" s="152" t="s">
        <v>7</v>
      </c>
      <c r="DS14" s="152"/>
      <c r="DT14" s="152"/>
      <c r="DU14" s="152"/>
      <c r="DV14" s="152"/>
      <c r="DW14" s="152"/>
      <c r="DX14" s="152"/>
      <c r="DY14" s="152"/>
      <c r="DZ14" s="152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</row>
    <row r="15" spans="1:155" ht="10.5" customHeight="1">
      <c r="A15" s="145" t="s">
        <v>28</v>
      </c>
      <c r="B15" s="145"/>
      <c r="C15" s="145"/>
      <c r="D15" s="145"/>
      <c r="E15" s="145"/>
      <c r="F15" s="145"/>
      <c r="G15" s="148" t="s">
        <v>98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50">
        <f>34.008*1.18</f>
        <v>40.12944</v>
      </c>
      <c r="AP15" s="150"/>
      <c r="AQ15" s="150"/>
      <c r="AR15" s="150"/>
      <c r="AS15" s="150"/>
      <c r="AT15" s="150"/>
      <c r="AU15" s="150"/>
      <c r="AV15" s="150"/>
      <c r="AW15" s="150"/>
      <c r="AX15" s="150">
        <f>BP15+CH15+CZ15+DR15</f>
        <v>41.099000000000004</v>
      </c>
      <c r="AY15" s="150"/>
      <c r="AZ15" s="150"/>
      <c r="BA15" s="150"/>
      <c r="BB15" s="150"/>
      <c r="BC15" s="150"/>
      <c r="BD15" s="150"/>
      <c r="BE15" s="150"/>
      <c r="BF15" s="150"/>
      <c r="BG15" s="150" t="s">
        <v>64</v>
      </c>
      <c r="BH15" s="150"/>
      <c r="BI15" s="150"/>
      <c r="BJ15" s="150"/>
      <c r="BK15" s="150"/>
      <c r="BL15" s="150"/>
      <c r="BM15" s="150"/>
      <c r="BN15" s="150"/>
      <c r="BO15" s="150"/>
      <c r="BP15" s="150">
        <f>BP16+BP23</f>
        <v>2.355</v>
      </c>
      <c r="BQ15" s="150"/>
      <c r="BR15" s="150"/>
      <c r="BS15" s="150"/>
      <c r="BT15" s="150"/>
      <c r="BU15" s="150"/>
      <c r="BV15" s="150"/>
      <c r="BW15" s="150"/>
      <c r="BX15" s="150"/>
      <c r="BY15" s="150" t="s">
        <v>64</v>
      </c>
      <c r="BZ15" s="150"/>
      <c r="CA15" s="150"/>
      <c r="CB15" s="150"/>
      <c r="CC15" s="150"/>
      <c r="CD15" s="150"/>
      <c r="CE15" s="150"/>
      <c r="CF15" s="150"/>
      <c r="CG15" s="150"/>
      <c r="CH15" s="150">
        <f>CH16+CH23</f>
        <v>2.952</v>
      </c>
      <c r="CI15" s="150"/>
      <c r="CJ15" s="150"/>
      <c r="CK15" s="150"/>
      <c r="CL15" s="150"/>
      <c r="CM15" s="150"/>
      <c r="CN15" s="150"/>
      <c r="CO15" s="150"/>
      <c r="CP15" s="150"/>
      <c r="CQ15" s="150" t="s">
        <v>64</v>
      </c>
      <c r="CR15" s="150"/>
      <c r="CS15" s="150"/>
      <c r="CT15" s="150"/>
      <c r="CU15" s="150"/>
      <c r="CV15" s="150"/>
      <c r="CW15" s="150"/>
      <c r="CX15" s="150"/>
      <c r="CY15" s="150"/>
      <c r="CZ15" s="150">
        <f>CZ16+CZ23</f>
        <v>9.609</v>
      </c>
      <c r="DA15" s="150"/>
      <c r="DB15" s="150"/>
      <c r="DC15" s="150"/>
      <c r="DD15" s="150"/>
      <c r="DE15" s="150"/>
      <c r="DF15" s="150"/>
      <c r="DG15" s="150"/>
      <c r="DH15" s="150"/>
      <c r="DI15" s="150">
        <f>AO15</f>
        <v>40.12944</v>
      </c>
      <c r="DJ15" s="150"/>
      <c r="DK15" s="150"/>
      <c r="DL15" s="150"/>
      <c r="DM15" s="150"/>
      <c r="DN15" s="150"/>
      <c r="DO15" s="150"/>
      <c r="DP15" s="150"/>
      <c r="DQ15" s="150"/>
      <c r="DR15" s="150">
        <f>DR16+DR23</f>
        <v>26.183</v>
      </c>
      <c r="DS15" s="150"/>
      <c r="DT15" s="150"/>
      <c r="DU15" s="150"/>
      <c r="DV15" s="150"/>
      <c r="DW15" s="150"/>
      <c r="DX15" s="150"/>
      <c r="DY15" s="150"/>
      <c r="DZ15" s="150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</row>
    <row r="16" spans="1:155" ht="10.5" customHeight="1">
      <c r="A16" s="145" t="s">
        <v>99</v>
      </c>
      <c r="B16" s="145"/>
      <c r="C16" s="145"/>
      <c r="D16" s="145"/>
      <c r="E16" s="145"/>
      <c r="F16" s="145"/>
      <c r="G16" s="148" t="s">
        <v>100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50">
        <f>20.494*1.18</f>
        <v>24.18292</v>
      </c>
      <c r="AP16" s="150"/>
      <c r="AQ16" s="150"/>
      <c r="AR16" s="150"/>
      <c r="AS16" s="150"/>
      <c r="AT16" s="150"/>
      <c r="AU16" s="150"/>
      <c r="AV16" s="150"/>
      <c r="AW16" s="150"/>
      <c r="AX16" s="150">
        <f>BP16+CH16+CZ16+DR16</f>
        <v>32.620999999999995</v>
      </c>
      <c r="AY16" s="150"/>
      <c r="AZ16" s="150"/>
      <c r="BA16" s="150"/>
      <c r="BB16" s="150"/>
      <c r="BC16" s="150"/>
      <c r="BD16" s="150"/>
      <c r="BE16" s="150"/>
      <c r="BF16" s="150"/>
      <c r="BG16" s="150" t="s">
        <v>64</v>
      </c>
      <c r="BH16" s="150"/>
      <c r="BI16" s="150"/>
      <c r="BJ16" s="150"/>
      <c r="BK16" s="150"/>
      <c r="BL16" s="150"/>
      <c r="BM16" s="150"/>
      <c r="BN16" s="150"/>
      <c r="BO16" s="150"/>
      <c r="BP16" s="150">
        <f>BP17</f>
        <v>0.233</v>
      </c>
      <c r="BQ16" s="150"/>
      <c r="BR16" s="150"/>
      <c r="BS16" s="150"/>
      <c r="BT16" s="150"/>
      <c r="BU16" s="150"/>
      <c r="BV16" s="150"/>
      <c r="BW16" s="150"/>
      <c r="BX16" s="150"/>
      <c r="BY16" s="150" t="s">
        <v>64</v>
      </c>
      <c r="BZ16" s="150"/>
      <c r="CA16" s="150"/>
      <c r="CB16" s="150"/>
      <c r="CC16" s="150"/>
      <c r="CD16" s="150"/>
      <c r="CE16" s="150"/>
      <c r="CF16" s="150"/>
      <c r="CG16" s="150"/>
      <c r="CH16" s="150">
        <f>CH17</f>
        <v>0.875</v>
      </c>
      <c r="CI16" s="150"/>
      <c r="CJ16" s="150"/>
      <c r="CK16" s="150"/>
      <c r="CL16" s="150"/>
      <c r="CM16" s="150"/>
      <c r="CN16" s="150"/>
      <c r="CO16" s="150"/>
      <c r="CP16" s="150"/>
      <c r="CQ16" s="150" t="s">
        <v>64</v>
      </c>
      <c r="CR16" s="150"/>
      <c r="CS16" s="150"/>
      <c r="CT16" s="150"/>
      <c r="CU16" s="150"/>
      <c r="CV16" s="150"/>
      <c r="CW16" s="150"/>
      <c r="CX16" s="150"/>
      <c r="CY16" s="150"/>
      <c r="CZ16" s="150">
        <f>CZ17</f>
        <v>7.514</v>
      </c>
      <c r="DA16" s="150"/>
      <c r="DB16" s="150"/>
      <c r="DC16" s="150"/>
      <c r="DD16" s="150"/>
      <c r="DE16" s="150"/>
      <c r="DF16" s="150"/>
      <c r="DG16" s="150"/>
      <c r="DH16" s="150"/>
      <c r="DI16" s="150">
        <f>AO16</f>
        <v>24.18292</v>
      </c>
      <c r="DJ16" s="150"/>
      <c r="DK16" s="150"/>
      <c r="DL16" s="150"/>
      <c r="DM16" s="150"/>
      <c r="DN16" s="150"/>
      <c r="DO16" s="150"/>
      <c r="DP16" s="150"/>
      <c r="DQ16" s="150"/>
      <c r="DR16" s="150">
        <f>DR17</f>
        <v>23.999</v>
      </c>
      <c r="DS16" s="150"/>
      <c r="DT16" s="150"/>
      <c r="DU16" s="150"/>
      <c r="DV16" s="150"/>
      <c r="DW16" s="150"/>
      <c r="DX16" s="150"/>
      <c r="DY16" s="150"/>
      <c r="DZ16" s="150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</row>
    <row r="17" spans="1:155" ht="21.75" customHeight="1">
      <c r="A17" s="145" t="s">
        <v>101</v>
      </c>
      <c r="B17" s="145"/>
      <c r="C17" s="145"/>
      <c r="D17" s="145"/>
      <c r="E17" s="145"/>
      <c r="F17" s="145"/>
      <c r="G17" s="148" t="s">
        <v>102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50">
        <f>20.494*1.18</f>
        <v>24.18292</v>
      </c>
      <c r="AP17" s="150"/>
      <c r="AQ17" s="150"/>
      <c r="AR17" s="150"/>
      <c r="AS17" s="150"/>
      <c r="AT17" s="150"/>
      <c r="AU17" s="150"/>
      <c r="AV17" s="150"/>
      <c r="AW17" s="150"/>
      <c r="AX17" s="150">
        <f>BP17+CH17+CZ17+DR17</f>
        <v>32.620999999999995</v>
      </c>
      <c r="AY17" s="150"/>
      <c r="AZ17" s="150"/>
      <c r="BA17" s="150"/>
      <c r="BB17" s="150"/>
      <c r="BC17" s="150"/>
      <c r="BD17" s="150"/>
      <c r="BE17" s="150"/>
      <c r="BF17" s="150"/>
      <c r="BG17" s="150" t="s">
        <v>64</v>
      </c>
      <c r="BH17" s="150"/>
      <c r="BI17" s="150"/>
      <c r="BJ17" s="150"/>
      <c r="BK17" s="150"/>
      <c r="BL17" s="150"/>
      <c r="BM17" s="150"/>
      <c r="BN17" s="150"/>
      <c r="BO17" s="150"/>
      <c r="BP17" s="150">
        <v>0.233</v>
      </c>
      <c r="BQ17" s="150"/>
      <c r="BR17" s="150"/>
      <c r="BS17" s="150"/>
      <c r="BT17" s="150"/>
      <c r="BU17" s="150"/>
      <c r="BV17" s="150"/>
      <c r="BW17" s="150"/>
      <c r="BX17" s="150"/>
      <c r="BY17" s="150" t="s">
        <v>64</v>
      </c>
      <c r="BZ17" s="150"/>
      <c r="CA17" s="150"/>
      <c r="CB17" s="150"/>
      <c r="CC17" s="150"/>
      <c r="CD17" s="150"/>
      <c r="CE17" s="150"/>
      <c r="CF17" s="150"/>
      <c r="CG17" s="150"/>
      <c r="CH17" s="150">
        <v>0.875</v>
      </c>
      <c r="CI17" s="150"/>
      <c r="CJ17" s="150"/>
      <c r="CK17" s="150"/>
      <c r="CL17" s="150"/>
      <c r="CM17" s="150"/>
      <c r="CN17" s="150"/>
      <c r="CO17" s="150"/>
      <c r="CP17" s="150"/>
      <c r="CQ17" s="150" t="s">
        <v>64</v>
      </c>
      <c r="CR17" s="150"/>
      <c r="CS17" s="150"/>
      <c r="CT17" s="150"/>
      <c r="CU17" s="150"/>
      <c r="CV17" s="150"/>
      <c r="CW17" s="150"/>
      <c r="CX17" s="150"/>
      <c r="CY17" s="150"/>
      <c r="CZ17" s="150">
        <v>7.514</v>
      </c>
      <c r="DA17" s="150"/>
      <c r="DB17" s="150"/>
      <c r="DC17" s="150"/>
      <c r="DD17" s="150"/>
      <c r="DE17" s="150"/>
      <c r="DF17" s="150"/>
      <c r="DG17" s="150"/>
      <c r="DH17" s="150"/>
      <c r="DI17" s="150">
        <f>AO17</f>
        <v>24.18292</v>
      </c>
      <c r="DJ17" s="150"/>
      <c r="DK17" s="150"/>
      <c r="DL17" s="150"/>
      <c r="DM17" s="150"/>
      <c r="DN17" s="150"/>
      <c r="DO17" s="150"/>
      <c r="DP17" s="150"/>
      <c r="DQ17" s="150"/>
      <c r="DR17" s="150">
        <v>23.999</v>
      </c>
      <c r="DS17" s="150"/>
      <c r="DT17" s="150"/>
      <c r="DU17" s="150"/>
      <c r="DV17" s="150"/>
      <c r="DW17" s="150"/>
      <c r="DX17" s="150"/>
      <c r="DY17" s="150"/>
      <c r="DZ17" s="150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</row>
    <row r="18" spans="1:155" ht="10.5" customHeight="1">
      <c r="A18" s="145" t="s">
        <v>103</v>
      </c>
      <c r="B18" s="145"/>
      <c r="C18" s="145"/>
      <c r="D18" s="145"/>
      <c r="E18" s="145"/>
      <c r="F18" s="145"/>
      <c r="G18" s="148" t="s">
        <v>104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50" t="s">
        <v>64</v>
      </c>
      <c r="AP18" s="150"/>
      <c r="AQ18" s="150"/>
      <c r="AR18" s="150"/>
      <c r="AS18" s="150"/>
      <c r="AT18" s="150"/>
      <c r="AU18" s="150"/>
      <c r="AV18" s="150"/>
      <c r="AW18" s="150"/>
      <c r="AX18" s="150" t="s">
        <v>64</v>
      </c>
      <c r="AY18" s="150"/>
      <c r="AZ18" s="150"/>
      <c r="BA18" s="150"/>
      <c r="BB18" s="150"/>
      <c r="BC18" s="150"/>
      <c r="BD18" s="150"/>
      <c r="BE18" s="150"/>
      <c r="BF18" s="150"/>
      <c r="BG18" s="150" t="s">
        <v>64</v>
      </c>
      <c r="BH18" s="150"/>
      <c r="BI18" s="150"/>
      <c r="BJ18" s="150"/>
      <c r="BK18" s="150"/>
      <c r="BL18" s="150"/>
      <c r="BM18" s="150"/>
      <c r="BN18" s="150"/>
      <c r="BO18" s="150"/>
      <c r="BP18" s="150" t="s">
        <v>64</v>
      </c>
      <c r="BQ18" s="150"/>
      <c r="BR18" s="150"/>
      <c r="BS18" s="150"/>
      <c r="BT18" s="150"/>
      <c r="BU18" s="150"/>
      <c r="BV18" s="150"/>
      <c r="BW18" s="150"/>
      <c r="BX18" s="150"/>
      <c r="BY18" s="150" t="s">
        <v>64</v>
      </c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 t="s">
        <v>64</v>
      </c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 t="s">
        <v>64</v>
      </c>
      <c r="DJ18" s="150"/>
      <c r="DK18" s="150"/>
      <c r="DL18" s="150"/>
      <c r="DM18" s="150"/>
      <c r="DN18" s="150"/>
      <c r="DO18" s="150"/>
      <c r="DP18" s="150"/>
      <c r="DQ18" s="150"/>
      <c r="DR18" s="142"/>
      <c r="DS18" s="142"/>
      <c r="DT18" s="142"/>
      <c r="DU18" s="142"/>
      <c r="DV18" s="142"/>
      <c r="DW18" s="142"/>
      <c r="DX18" s="142"/>
      <c r="DY18" s="142"/>
      <c r="DZ18" s="142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</row>
    <row r="19" spans="1:155" ht="21.75" customHeight="1">
      <c r="A19" s="145" t="s">
        <v>105</v>
      </c>
      <c r="B19" s="145"/>
      <c r="C19" s="145"/>
      <c r="D19" s="145"/>
      <c r="E19" s="145"/>
      <c r="F19" s="145"/>
      <c r="G19" s="148" t="s">
        <v>106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50" t="s">
        <v>64</v>
      </c>
      <c r="AP19" s="150"/>
      <c r="AQ19" s="150"/>
      <c r="AR19" s="150"/>
      <c r="AS19" s="150"/>
      <c r="AT19" s="150"/>
      <c r="AU19" s="150"/>
      <c r="AV19" s="150"/>
      <c r="AW19" s="150"/>
      <c r="AX19" s="150" t="s">
        <v>64</v>
      </c>
      <c r="AY19" s="150"/>
      <c r="AZ19" s="150"/>
      <c r="BA19" s="150"/>
      <c r="BB19" s="150"/>
      <c r="BC19" s="150"/>
      <c r="BD19" s="150"/>
      <c r="BE19" s="150"/>
      <c r="BF19" s="150"/>
      <c r="BG19" s="150" t="s">
        <v>64</v>
      </c>
      <c r="BH19" s="150"/>
      <c r="BI19" s="150"/>
      <c r="BJ19" s="150"/>
      <c r="BK19" s="150"/>
      <c r="BL19" s="150"/>
      <c r="BM19" s="150"/>
      <c r="BN19" s="150"/>
      <c r="BO19" s="150"/>
      <c r="BP19" s="150" t="s">
        <v>64</v>
      </c>
      <c r="BQ19" s="150"/>
      <c r="BR19" s="150"/>
      <c r="BS19" s="150"/>
      <c r="BT19" s="150"/>
      <c r="BU19" s="150"/>
      <c r="BV19" s="150"/>
      <c r="BW19" s="150"/>
      <c r="BX19" s="150"/>
      <c r="BY19" s="150" t="s">
        <v>64</v>
      </c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 t="s">
        <v>64</v>
      </c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 t="s">
        <v>64</v>
      </c>
      <c r="DJ19" s="150"/>
      <c r="DK19" s="150"/>
      <c r="DL19" s="150"/>
      <c r="DM19" s="150"/>
      <c r="DN19" s="150"/>
      <c r="DO19" s="150"/>
      <c r="DP19" s="150"/>
      <c r="DQ19" s="150"/>
      <c r="DR19" s="142"/>
      <c r="DS19" s="142"/>
      <c r="DT19" s="142"/>
      <c r="DU19" s="142"/>
      <c r="DV19" s="142"/>
      <c r="DW19" s="142"/>
      <c r="DX19" s="142"/>
      <c r="DY19" s="142"/>
      <c r="DZ19" s="142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</row>
    <row r="20" spans="1:155" ht="21.75" customHeight="1">
      <c r="A20" s="145" t="s">
        <v>107</v>
      </c>
      <c r="B20" s="145"/>
      <c r="C20" s="145"/>
      <c r="D20" s="145"/>
      <c r="E20" s="145"/>
      <c r="F20" s="145"/>
      <c r="G20" s="148" t="s">
        <v>108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50" t="s">
        <v>64</v>
      </c>
      <c r="AP20" s="150"/>
      <c r="AQ20" s="150"/>
      <c r="AR20" s="150"/>
      <c r="AS20" s="150"/>
      <c r="AT20" s="150"/>
      <c r="AU20" s="150"/>
      <c r="AV20" s="150"/>
      <c r="AW20" s="150"/>
      <c r="AX20" s="150" t="s">
        <v>64</v>
      </c>
      <c r="AY20" s="150"/>
      <c r="AZ20" s="150"/>
      <c r="BA20" s="150"/>
      <c r="BB20" s="150"/>
      <c r="BC20" s="150"/>
      <c r="BD20" s="150"/>
      <c r="BE20" s="150"/>
      <c r="BF20" s="150"/>
      <c r="BG20" s="150" t="s">
        <v>64</v>
      </c>
      <c r="BH20" s="150"/>
      <c r="BI20" s="150"/>
      <c r="BJ20" s="150"/>
      <c r="BK20" s="150"/>
      <c r="BL20" s="150"/>
      <c r="BM20" s="150"/>
      <c r="BN20" s="150"/>
      <c r="BO20" s="150"/>
      <c r="BP20" s="150" t="s">
        <v>64</v>
      </c>
      <c r="BQ20" s="150"/>
      <c r="BR20" s="150"/>
      <c r="BS20" s="150"/>
      <c r="BT20" s="150"/>
      <c r="BU20" s="150"/>
      <c r="BV20" s="150"/>
      <c r="BW20" s="150"/>
      <c r="BX20" s="150"/>
      <c r="BY20" s="150" t="s">
        <v>64</v>
      </c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 t="s">
        <v>64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 t="s">
        <v>64</v>
      </c>
      <c r="DJ20" s="150"/>
      <c r="DK20" s="150"/>
      <c r="DL20" s="150"/>
      <c r="DM20" s="150"/>
      <c r="DN20" s="150"/>
      <c r="DO20" s="150"/>
      <c r="DP20" s="150"/>
      <c r="DQ20" s="150"/>
      <c r="DR20" s="142"/>
      <c r="DS20" s="142"/>
      <c r="DT20" s="142"/>
      <c r="DU20" s="142"/>
      <c r="DV20" s="142"/>
      <c r="DW20" s="142"/>
      <c r="DX20" s="142"/>
      <c r="DY20" s="142"/>
      <c r="DZ20" s="142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</row>
    <row r="21" spans="1:155" ht="22.5" customHeight="1">
      <c r="A21" s="145" t="s">
        <v>109</v>
      </c>
      <c r="B21" s="145"/>
      <c r="C21" s="145"/>
      <c r="D21" s="145"/>
      <c r="E21" s="145"/>
      <c r="F21" s="145"/>
      <c r="G21" s="148" t="s">
        <v>110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50" t="s">
        <v>64</v>
      </c>
      <c r="AP21" s="150"/>
      <c r="AQ21" s="150"/>
      <c r="AR21" s="150"/>
      <c r="AS21" s="150"/>
      <c r="AT21" s="150"/>
      <c r="AU21" s="150"/>
      <c r="AV21" s="150"/>
      <c r="AW21" s="150"/>
      <c r="AX21" s="150" t="s">
        <v>64</v>
      </c>
      <c r="AY21" s="150"/>
      <c r="AZ21" s="150"/>
      <c r="BA21" s="150"/>
      <c r="BB21" s="150"/>
      <c r="BC21" s="150"/>
      <c r="BD21" s="150"/>
      <c r="BE21" s="150"/>
      <c r="BF21" s="150"/>
      <c r="BG21" s="150" t="s">
        <v>64</v>
      </c>
      <c r="BH21" s="150"/>
      <c r="BI21" s="150"/>
      <c r="BJ21" s="150"/>
      <c r="BK21" s="150"/>
      <c r="BL21" s="150"/>
      <c r="BM21" s="150"/>
      <c r="BN21" s="150"/>
      <c r="BO21" s="150"/>
      <c r="BP21" s="150" t="s">
        <v>64</v>
      </c>
      <c r="BQ21" s="150"/>
      <c r="BR21" s="150"/>
      <c r="BS21" s="150"/>
      <c r="BT21" s="150"/>
      <c r="BU21" s="150"/>
      <c r="BV21" s="150"/>
      <c r="BW21" s="150"/>
      <c r="BX21" s="150"/>
      <c r="BY21" s="150" t="s">
        <v>64</v>
      </c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 t="s">
        <v>64</v>
      </c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 t="s">
        <v>64</v>
      </c>
      <c r="DJ21" s="150"/>
      <c r="DK21" s="150"/>
      <c r="DL21" s="150"/>
      <c r="DM21" s="150"/>
      <c r="DN21" s="150"/>
      <c r="DO21" s="150"/>
      <c r="DP21" s="150"/>
      <c r="DQ21" s="150"/>
      <c r="DR21" s="142"/>
      <c r="DS21" s="142"/>
      <c r="DT21" s="142"/>
      <c r="DU21" s="142"/>
      <c r="DV21" s="142"/>
      <c r="DW21" s="142"/>
      <c r="DX21" s="142"/>
      <c r="DY21" s="142"/>
      <c r="DZ21" s="142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</row>
    <row r="22" spans="1:155" ht="10.5" customHeight="1">
      <c r="A22" s="145" t="s">
        <v>111</v>
      </c>
      <c r="B22" s="145"/>
      <c r="C22" s="145"/>
      <c r="D22" s="145"/>
      <c r="E22" s="145"/>
      <c r="F22" s="145"/>
      <c r="G22" s="148" t="s">
        <v>112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50" t="s">
        <v>64</v>
      </c>
      <c r="AP22" s="150"/>
      <c r="AQ22" s="150"/>
      <c r="AR22" s="150"/>
      <c r="AS22" s="150"/>
      <c r="AT22" s="150"/>
      <c r="AU22" s="150"/>
      <c r="AV22" s="150"/>
      <c r="AW22" s="150"/>
      <c r="AX22" s="150" t="s">
        <v>64</v>
      </c>
      <c r="AY22" s="150"/>
      <c r="AZ22" s="150"/>
      <c r="BA22" s="150"/>
      <c r="BB22" s="150"/>
      <c r="BC22" s="150"/>
      <c r="BD22" s="150"/>
      <c r="BE22" s="150"/>
      <c r="BF22" s="150"/>
      <c r="BG22" s="150" t="s">
        <v>64</v>
      </c>
      <c r="BH22" s="150"/>
      <c r="BI22" s="150"/>
      <c r="BJ22" s="150"/>
      <c r="BK22" s="150"/>
      <c r="BL22" s="150"/>
      <c r="BM22" s="150"/>
      <c r="BN22" s="150"/>
      <c r="BO22" s="150"/>
      <c r="BP22" s="150" t="s">
        <v>64</v>
      </c>
      <c r="BQ22" s="150"/>
      <c r="BR22" s="150"/>
      <c r="BS22" s="150"/>
      <c r="BT22" s="150"/>
      <c r="BU22" s="150"/>
      <c r="BV22" s="150"/>
      <c r="BW22" s="150"/>
      <c r="BX22" s="150"/>
      <c r="BY22" s="150" t="s">
        <v>64</v>
      </c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 t="s">
        <v>64</v>
      </c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 t="s">
        <v>64</v>
      </c>
      <c r="DJ22" s="150"/>
      <c r="DK22" s="150"/>
      <c r="DL22" s="150"/>
      <c r="DM22" s="150"/>
      <c r="DN22" s="150"/>
      <c r="DO22" s="150"/>
      <c r="DP22" s="150"/>
      <c r="DQ22" s="150"/>
      <c r="DR22" s="142"/>
      <c r="DS22" s="142"/>
      <c r="DT22" s="142"/>
      <c r="DU22" s="142"/>
      <c r="DV22" s="142"/>
      <c r="DW22" s="142"/>
      <c r="DX22" s="142"/>
      <c r="DY22" s="142"/>
      <c r="DZ22" s="142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</row>
    <row r="23" spans="1:155" ht="10.5" customHeight="1">
      <c r="A23" s="145" t="s">
        <v>113</v>
      </c>
      <c r="B23" s="145"/>
      <c r="C23" s="145"/>
      <c r="D23" s="145"/>
      <c r="E23" s="145"/>
      <c r="F23" s="145"/>
      <c r="G23" s="148" t="s">
        <v>114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50">
        <f>13.514*1.18</f>
        <v>15.946519999999998</v>
      </c>
      <c r="AP23" s="150"/>
      <c r="AQ23" s="150"/>
      <c r="AR23" s="150"/>
      <c r="AS23" s="150"/>
      <c r="AT23" s="150"/>
      <c r="AU23" s="150"/>
      <c r="AV23" s="150"/>
      <c r="AW23" s="150"/>
      <c r="AX23" s="150">
        <f>BP23+CH23+CZ23+DR23</f>
        <v>8.478000000000002</v>
      </c>
      <c r="AY23" s="150"/>
      <c r="AZ23" s="150"/>
      <c r="BA23" s="150"/>
      <c r="BB23" s="150"/>
      <c r="BC23" s="150"/>
      <c r="BD23" s="150"/>
      <c r="BE23" s="150"/>
      <c r="BF23" s="150"/>
      <c r="BG23" s="150" t="s">
        <v>64</v>
      </c>
      <c r="BH23" s="150"/>
      <c r="BI23" s="150"/>
      <c r="BJ23" s="150"/>
      <c r="BK23" s="150"/>
      <c r="BL23" s="150"/>
      <c r="BM23" s="150"/>
      <c r="BN23" s="150"/>
      <c r="BO23" s="150"/>
      <c r="BP23" s="150">
        <f>BP24</f>
        <v>2.122</v>
      </c>
      <c r="BQ23" s="150"/>
      <c r="BR23" s="150"/>
      <c r="BS23" s="150"/>
      <c r="BT23" s="150"/>
      <c r="BU23" s="150"/>
      <c r="BV23" s="150"/>
      <c r="BW23" s="150"/>
      <c r="BX23" s="150"/>
      <c r="BY23" s="150" t="s">
        <v>64</v>
      </c>
      <c r="BZ23" s="150"/>
      <c r="CA23" s="150"/>
      <c r="CB23" s="150"/>
      <c r="CC23" s="150"/>
      <c r="CD23" s="150"/>
      <c r="CE23" s="150"/>
      <c r="CF23" s="150"/>
      <c r="CG23" s="150"/>
      <c r="CH23" s="150">
        <v>2.077</v>
      </c>
      <c r="CI23" s="150"/>
      <c r="CJ23" s="150"/>
      <c r="CK23" s="150"/>
      <c r="CL23" s="150"/>
      <c r="CM23" s="150"/>
      <c r="CN23" s="150"/>
      <c r="CO23" s="150"/>
      <c r="CP23" s="150"/>
      <c r="CQ23" s="150" t="s">
        <v>64</v>
      </c>
      <c r="CR23" s="150"/>
      <c r="CS23" s="150"/>
      <c r="CT23" s="150"/>
      <c r="CU23" s="150"/>
      <c r="CV23" s="150"/>
      <c r="CW23" s="150"/>
      <c r="CX23" s="150"/>
      <c r="CY23" s="150"/>
      <c r="CZ23" s="150">
        <v>2.095</v>
      </c>
      <c r="DA23" s="150"/>
      <c r="DB23" s="150"/>
      <c r="DC23" s="150"/>
      <c r="DD23" s="150"/>
      <c r="DE23" s="150"/>
      <c r="DF23" s="150"/>
      <c r="DG23" s="150"/>
      <c r="DH23" s="150"/>
      <c r="DI23" s="150">
        <f>AO23</f>
        <v>15.946519999999998</v>
      </c>
      <c r="DJ23" s="150"/>
      <c r="DK23" s="150"/>
      <c r="DL23" s="150"/>
      <c r="DM23" s="150"/>
      <c r="DN23" s="150"/>
      <c r="DO23" s="150"/>
      <c r="DP23" s="150"/>
      <c r="DQ23" s="150"/>
      <c r="DR23" s="150">
        <f>DR24</f>
        <v>2.184</v>
      </c>
      <c r="DS23" s="142"/>
      <c r="DT23" s="142"/>
      <c r="DU23" s="142"/>
      <c r="DV23" s="142"/>
      <c r="DW23" s="142"/>
      <c r="DX23" s="142"/>
      <c r="DY23" s="142"/>
      <c r="DZ23" s="14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</row>
    <row r="24" spans="1:155" ht="10.5" customHeight="1">
      <c r="A24" s="145" t="s">
        <v>115</v>
      </c>
      <c r="B24" s="145"/>
      <c r="C24" s="145"/>
      <c r="D24" s="145"/>
      <c r="E24" s="145"/>
      <c r="F24" s="145"/>
      <c r="G24" s="148" t="s">
        <v>116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50">
        <f>13.514*1.18</f>
        <v>15.946519999999998</v>
      </c>
      <c r="AP24" s="150"/>
      <c r="AQ24" s="150"/>
      <c r="AR24" s="150"/>
      <c r="AS24" s="150"/>
      <c r="AT24" s="150"/>
      <c r="AU24" s="150"/>
      <c r="AV24" s="150"/>
      <c r="AW24" s="150"/>
      <c r="AX24" s="150">
        <f>BP24+CH24+CZ24+DR24</f>
        <v>8.478000000000002</v>
      </c>
      <c r="AY24" s="150"/>
      <c r="AZ24" s="150"/>
      <c r="BA24" s="150"/>
      <c r="BB24" s="150"/>
      <c r="BC24" s="150"/>
      <c r="BD24" s="150"/>
      <c r="BE24" s="150"/>
      <c r="BF24" s="150"/>
      <c r="BG24" s="150" t="s">
        <v>64</v>
      </c>
      <c r="BH24" s="150"/>
      <c r="BI24" s="150"/>
      <c r="BJ24" s="150"/>
      <c r="BK24" s="150"/>
      <c r="BL24" s="150"/>
      <c r="BM24" s="150"/>
      <c r="BN24" s="150"/>
      <c r="BO24" s="150"/>
      <c r="BP24" s="150">
        <v>2.122</v>
      </c>
      <c r="BQ24" s="150"/>
      <c r="BR24" s="150"/>
      <c r="BS24" s="150"/>
      <c r="BT24" s="150"/>
      <c r="BU24" s="150"/>
      <c r="BV24" s="150"/>
      <c r="BW24" s="150"/>
      <c r="BX24" s="150"/>
      <c r="BY24" s="150" t="s">
        <v>64</v>
      </c>
      <c r="BZ24" s="150"/>
      <c r="CA24" s="150"/>
      <c r="CB24" s="150"/>
      <c r="CC24" s="150"/>
      <c r="CD24" s="150"/>
      <c r="CE24" s="150"/>
      <c r="CF24" s="150"/>
      <c r="CG24" s="150"/>
      <c r="CH24" s="150">
        <v>2.077</v>
      </c>
      <c r="CI24" s="150"/>
      <c r="CJ24" s="150"/>
      <c r="CK24" s="150"/>
      <c r="CL24" s="150"/>
      <c r="CM24" s="150"/>
      <c r="CN24" s="150"/>
      <c r="CO24" s="150"/>
      <c r="CP24" s="150"/>
      <c r="CQ24" s="150" t="s">
        <v>64</v>
      </c>
      <c r="CR24" s="150"/>
      <c r="CS24" s="150"/>
      <c r="CT24" s="150"/>
      <c r="CU24" s="150"/>
      <c r="CV24" s="150"/>
      <c r="CW24" s="150"/>
      <c r="CX24" s="150"/>
      <c r="CY24" s="150"/>
      <c r="CZ24" s="150">
        <v>2.095</v>
      </c>
      <c r="DA24" s="150"/>
      <c r="DB24" s="150"/>
      <c r="DC24" s="150"/>
      <c r="DD24" s="150"/>
      <c r="DE24" s="150"/>
      <c r="DF24" s="150"/>
      <c r="DG24" s="150"/>
      <c r="DH24" s="150"/>
      <c r="DI24" s="150">
        <f>AO24</f>
        <v>15.946519999999998</v>
      </c>
      <c r="DJ24" s="150"/>
      <c r="DK24" s="150"/>
      <c r="DL24" s="150"/>
      <c r="DM24" s="150"/>
      <c r="DN24" s="150"/>
      <c r="DO24" s="150"/>
      <c r="DP24" s="150"/>
      <c r="DQ24" s="150"/>
      <c r="DR24" s="150">
        <v>2.184</v>
      </c>
      <c r="DS24" s="150"/>
      <c r="DT24" s="150"/>
      <c r="DU24" s="150"/>
      <c r="DV24" s="150"/>
      <c r="DW24" s="150"/>
      <c r="DX24" s="150"/>
      <c r="DY24" s="150"/>
      <c r="DZ24" s="150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</row>
    <row r="25" spans="1:155" ht="10.5" customHeight="1">
      <c r="A25" s="145" t="s">
        <v>117</v>
      </c>
      <c r="B25" s="145"/>
      <c r="C25" s="145"/>
      <c r="D25" s="145"/>
      <c r="E25" s="145"/>
      <c r="F25" s="145"/>
      <c r="G25" s="148" t="s">
        <v>118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2" t="s">
        <v>64</v>
      </c>
      <c r="AP25" s="142"/>
      <c r="AQ25" s="142"/>
      <c r="AR25" s="142"/>
      <c r="AS25" s="142"/>
      <c r="AT25" s="142"/>
      <c r="AU25" s="142"/>
      <c r="AV25" s="142"/>
      <c r="AW25" s="142"/>
      <c r="AX25" s="142" t="s">
        <v>64</v>
      </c>
      <c r="AY25" s="142"/>
      <c r="AZ25" s="142"/>
      <c r="BA25" s="142"/>
      <c r="BB25" s="142"/>
      <c r="BC25" s="142"/>
      <c r="BD25" s="142"/>
      <c r="BE25" s="142"/>
      <c r="BF25" s="142"/>
      <c r="BG25" s="142" t="s">
        <v>64</v>
      </c>
      <c r="BH25" s="142"/>
      <c r="BI25" s="142"/>
      <c r="BJ25" s="142"/>
      <c r="BK25" s="142"/>
      <c r="BL25" s="142"/>
      <c r="BM25" s="142"/>
      <c r="BN25" s="142"/>
      <c r="BO25" s="142"/>
      <c r="BP25" s="142" t="s">
        <v>64</v>
      </c>
      <c r="BQ25" s="142"/>
      <c r="BR25" s="142"/>
      <c r="BS25" s="142"/>
      <c r="BT25" s="142"/>
      <c r="BU25" s="142"/>
      <c r="BV25" s="142"/>
      <c r="BW25" s="142"/>
      <c r="BX25" s="142"/>
      <c r="BY25" s="142" t="s">
        <v>64</v>
      </c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 t="s">
        <v>64</v>
      </c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 t="s">
        <v>64</v>
      </c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</row>
    <row r="26" spans="1:155" ht="21.75" customHeight="1">
      <c r="A26" s="145" t="s">
        <v>119</v>
      </c>
      <c r="B26" s="145"/>
      <c r="C26" s="145"/>
      <c r="D26" s="145"/>
      <c r="E26" s="145"/>
      <c r="F26" s="145"/>
      <c r="G26" s="148" t="s">
        <v>120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2" t="s">
        <v>64</v>
      </c>
      <c r="AP26" s="142"/>
      <c r="AQ26" s="142"/>
      <c r="AR26" s="142"/>
      <c r="AS26" s="142"/>
      <c r="AT26" s="142"/>
      <c r="AU26" s="142"/>
      <c r="AV26" s="142"/>
      <c r="AW26" s="142"/>
      <c r="AX26" s="142" t="s">
        <v>64</v>
      </c>
      <c r="AY26" s="142"/>
      <c r="AZ26" s="142"/>
      <c r="BA26" s="142"/>
      <c r="BB26" s="142"/>
      <c r="BC26" s="142"/>
      <c r="BD26" s="142"/>
      <c r="BE26" s="142"/>
      <c r="BF26" s="142"/>
      <c r="BG26" s="142" t="s">
        <v>64</v>
      </c>
      <c r="BH26" s="142"/>
      <c r="BI26" s="142"/>
      <c r="BJ26" s="142"/>
      <c r="BK26" s="142"/>
      <c r="BL26" s="142"/>
      <c r="BM26" s="142"/>
      <c r="BN26" s="142"/>
      <c r="BO26" s="142"/>
      <c r="BP26" s="142" t="s">
        <v>64</v>
      </c>
      <c r="BQ26" s="142"/>
      <c r="BR26" s="142"/>
      <c r="BS26" s="142"/>
      <c r="BT26" s="142"/>
      <c r="BU26" s="142"/>
      <c r="BV26" s="142"/>
      <c r="BW26" s="142"/>
      <c r="BX26" s="142"/>
      <c r="BY26" s="142" t="s">
        <v>64</v>
      </c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 t="s">
        <v>64</v>
      </c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 t="s">
        <v>64</v>
      </c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</row>
    <row r="27" spans="1:155" ht="10.5" customHeight="1">
      <c r="A27" s="145" t="s">
        <v>121</v>
      </c>
      <c r="B27" s="145"/>
      <c r="C27" s="145"/>
      <c r="D27" s="145"/>
      <c r="E27" s="145"/>
      <c r="F27" s="145"/>
      <c r="G27" s="148" t="s">
        <v>122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2" t="s">
        <v>64</v>
      </c>
      <c r="AP27" s="142"/>
      <c r="AQ27" s="142"/>
      <c r="AR27" s="142"/>
      <c r="AS27" s="142"/>
      <c r="AT27" s="142"/>
      <c r="AU27" s="142"/>
      <c r="AV27" s="142"/>
      <c r="AW27" s="142"/>
      <c r="AX27" s="142" t="s">
        <v>64</v>
      </c>
      <c r="AY27" s="142"/>
      <c r="AZ27" s="142"/>
      <c r="BA27" s="142"/>
      <c r="BB27" s="142"/>
      <c r="BC27" s="142"/>
      <c r="BD27" s="142"/>
      <c r="BE27" s="142"/>
      <c r="BF27" s="142"/>
      <c r="BG27" s="142" t="s">
        <v>64</v>
      </c>
      <c r="BH27" s="142"/>
      <c r="BI27" s="142"/>
      <c r="BJ27" s="142"/>
      <c r="BK27" s="142"/>
      <c r="BL27" s="142"/>
      <c r="BM27" s="142"/>
      <c r="BN27" s="142"/>
      <c r="BO27" s="142"/>
      <c r="BP27" s="142" t="s">
        <v>64</v>
      </c>
      <c r="BQ27" s="142"/>
      <c r="BR27" s="142"/>
      <c r="BS27" s="142"/>
      <c r="BT27" s="142"/>
      <c r="BU27" s="142"/>
      <c r="BV27" s="142"/>
      <c r="BW27" s="142"/>
      <c r="BX27" s="142"/>
      <c r="BY27" s="142" t="s">
        <v>64</v>
      </c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 t="s">
        <v>64</v>
      </c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 t="s">
        <v>64</v>
      </c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</row>
    <row r="28" spans="1:155" ht="10.5" customHeight="1">
      <c r="A28" s="145" t="s">
        <v>123</v>
      </c>
      <c r="B28" s="145"/>
      <c r="C28" s="145"/>
      <c r="D28" s="145"/>
      <c r="E28" s="145"/>
      <c r="F28" s="145"/>
      <c r="G28" s="148" t="s">
        <v>124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2" t="s">
        <v>64</v>
      </c>
      <c r="AP28" s="142"/>
      <c r="AQ28" s="142"/>
      <c r="AR28" s="142"/>
      <c r="AS28" s="142"/>
      <c r="AT28" s="142"/>
      <c r="AU28" s="142"/>
      <c r="AV28" s="142"/>
      <c r="AW28" s="142"/>
      <c r="AX28" s="142" t="s">
        <v>64</v>
      </c>
      <c r="AY28" s="142"/>
      <c r="AZ28" s="142"/>
      <c r="BA28" s="142"/>
      <c r="BB28" s="142"/>
      <c r="BC28" s="142"/>
      <c r="BD28" s="142"/>
      <c r="BE28" s="142"/>
      <c r="BF28" s="142"/>
      <c r="BG28" s="142" t="s">
        <v>64</v>
      </c>
      <c r="BH28" s="142"/>
      <c r="BI28" s="142"/>
      <c r="BJ28" s="142"/>
      <c r="BK28" s="142"/>
      <c r="BL28" s="142"/>
      <c r="BM28" s="142"/>
      <c r="BN28" s="142"/>
      <c r="BO28" s="142"/>
      <c r="BP28" s="142" t="s">
        <v>64</v>
      </c>
      <c r="BQ28" s="142"/>
      <c r="BR28" s="142"/>
      <c r="BS28" s="142"/>
      <c r="BT28" s="142"/>
      <c r="BU28" s="142"/>
      <c r="BV28" s="142"/>
      <c r="BW28" s="142"/>
      <c r="BX28" s="142"/>
      <c r="BY28" s="142" t="s">
        <v>64</v>
      </c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 t="s">
        <v>64</v>
      </c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 t="s">
        <v>64</v>
      </c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</row>
    <row r="29" spans="1:155" ht="10.5" customHeight="1">
      <c r="A29" s="145" t="s">
        <v>125</v>
      </c>
      <c r="B29" s="145"/>
      <c r="C29" s="145"/>
      <c r="D29" s="145"/>
      <c r="E29" s="145"/>
      <c r="F29" s="145"/>
      <c r="G29" s="148" t="s">
        <v>126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2" t="s">
        <v>64</v>
      </c>
      <c r="AP29" s="142"/>
      <c r="AQ29" s="142"/>
      <c r="AR29" s="142"/>
      <c r="AS29" s="142"/>
      <c r="AT29" s="142"/>
      <c r="AU29" s="142"/>
      <c r="AV29" s="142"/>
      <c r="AW29" s="142"/>
      <c r="AX29" s="142" t="s">
        <v>64</v>
      </c>
      <c r="AY29" s="142"/>
      <c r="AZ29" s="142"/>
      <c r="BA29" s="142"/>
      <c r="BB29" s="142"/>
      <c r="BC29" s="142"/>
      <c r="BD29" s="142"/>
      <c r="BE29" s="142"/>
      <c r="BF29" s="142"/>
      <c r="BG29" s="142" t="s">
        <v>64</v>
      </c>
      <c r="BH29" s="142"/>
      <c r="BI29" s="142"/>
      <c r="BJ29" s="142"/>
      <c r="BK29" s="142"/>
      <c r="BL29" s="142"/>
      <c r="BM29" s="142"/>
      <c r="BN29" s="142"/>
      <c r="BO29" s="142"/>
      <c r="BP29" s="142" t="s">
        <v>64</v>
      </c>
      <c r="BQ29" s="142"/>
      <c r="BR29" s="142"/>
      <c r="BS29" s="142"/>
      <c r="BT29" s="142"/>
      <c r="BU29" s="142"/>
      <c r="BV29" s="142"/>
      <c r="BW29" s="142"/>
      <c r="BX29" s="142"/>
      <c r="BY29" s="142" t="s">
        <v>64</v>
      </c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 t="s">
        <v>64</v>
      </c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 t="s">
        <v>64</v>
      </c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</row>
    <row r="30" spans="1:155" ht="21" customHeight="1">
      <c r="A30" s="145" t="s">
        <v>127</v>
      </c>
      <c r="B30" s="145"/>
      <c r="C30" s="145"/>
      <c r="D30" s="145"/>
      <c r="E30" s="145"/>
      <c r="F30" s="145"/>
      <c r="G30" s="148" t="s">
        <v>128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2" t="s">
        <v>64</v>
      </c>
      <c r="AP30" s="142"/>
      <c r="AQ30" s="142"/>
      <c r="AR30" s="142"/>
      <c r="AS30" s="142"/>
      <c r="AT30" s="142"/>
      <c r="AU30" s="142"/>
      <c r="AV30" s="142"/>
      <c r="AW30" s="142"/>
      <c r="AX30" s="142" t="s">
        <v>64</v>
      </c>
      <c r="AY30" s="142"/>
      <c r="AZ30" s="142"/>
      <c r="BA30" s="142"/>
      <c r="BB30" s="142"/>
      <c r="BC30" s="142"/>
      <c r="BD30" s="142"/>
      <c r="BE30" s="142"/>
      <c r="BF30" s="142"/>
      <c r="BG30" s="142" t="s">
        <v>64</v>
      </c>
      <c r="BH30" s="142"/>
      <c r="BI30" s="142"/>
      <c r="BJ30" s="142"/>
      <c r="BK30" s="142"/>
      <c r="BL30" s="142"/>
      <c r="BM30" s="142"/>
      <c r="BN30" s="142"/>
      <c r="BO30" s="142"/>
      <c r="BP30" s="142" t="s">
        <v>64</v>
      </c>
      <c r="BQ30" s="142"/>
      <c r="BR30" s="142"/>
      <c r="BS30" s="142"/>
      <c r="BT30" s="142"/>
      <c r="BU30" s="142"/>
      <c r="BV30" s="142"/>
      <c r="BW30" s="142"/>
      <c r="BX30" s="142"/>
      <c r="BY30" s="142" t="s">
        <v>64</v>
      </c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 t="s">
        <v>64</v>
      </c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 t="s">
        <v>64</v>
      </c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</row>
    <row r="31" spans="1:155" ht="10.5" customHeight="1">
      <c r="A31" s="145" t="s">
        <v>52</v>
      </c>
      <c r="B31" s="145"/>
      <c r="C31" s="145"/>
      <c r="D31" s="145"/>
      <c r="E31" s="145"/>
      <c r="F31" s="145"/>
      <c r="G31" s="148" t="s">
        <v>129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2" t="s">
        <v>64</v>
      </c>
      <c r="AP31" s="142"/>
      <c r="AQ31" s="142"/>
      <c r="AR31" s="142"/>
      <c r="AS31" s="142"/>
      <c r="AT31" s="142"/>
      <c r="AU31" s="142"/>
      <c r="AV31" s="142"/>
      <c r="AW31" s="142"/>
      <c r="AX31" s="142" t="s">
        <v>64</v>
      </c>
      <c r="AY31" s="142"/>
      <c r="AZ31" s="142"/>
      <c r="BA31" s="142"/>
      <c r="BB31" s="142"/>
      <c r="BC31" s="142"/>
      <c r="BD31" s="142"/>
      <c r="BE31" s="142"/>
      <c r="BF31" s="142"/>
      <c r="BG31" s="142" t="s">
        <v>64</v>
      </c>
      <c r="BH31" s="142"/>
      <c r="BI31" s="142"/>
      <c r="BJ31" s="142"/>
      <c r="BK31" s="142"/>
      <c r="BL31" s="142"/>
      <c r="BM31" s="142"/>
      <c r="BN31" s="142"/>
      <c r="BO31" s="142"/>
      <c r="BP31" s="142" t="s">
        <v>64</v>
      </c>
      <c r="BQ31" s="142"/>
      <c r="BR31" s="142"/>
      <c r="BS31" s="142"/>
      <c r="BT31" s="142"/>
      <c r="BU31" s="142"/>
      <c r="BV31" s="142"/>
      <c r="BW31" s="142"/>
      <c r="BX31" s="142"/>
      <c r="BY31" s="142" t="s">
        <v>64</v>
      </c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 t="s">
        <v>64</v>
      </c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 t="s">
        <v>64</v>
      </c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</row>
    <row r="32" spans="1:155" ht="10.5" customHeight="1">
      <c r="A32" s="145" t="s">
        <v>130</v>
      </c>
      <c r="B32" s="145"/>
      <c r="C32" s="145"/>
      <c r="D32" s="145"/>
      <c r="E32" s="145"/>
      <c r="F32" s="145"/>
      <c r="G32" s="148" t="s">
        <v>131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2" t="s">
        <v>64</v>
      </c>
      <c r="AP32" s="142"/>
      <c r="AQ32" s="142"/>
      <c r="AR32" s="142"/>
      <c r="AS32" s="142"/>
      <c r="AT32" s="142"/>
      <c r="AU32" s="142"/>
      <c r="AV32" s="142"/>
      <c r="AW32" s="142"/>
      <c r="AX32" s="142" t="s">
        <v>64</v>
      </c>
      <c r="AY32" s="142"/>
      <c r="AZ32" s="142"/>
      <c r="BA32" s="142"/>
      <c r="BB32" s="142"/>
      <c r="BC32" s="142"/>
      <c r="BD32" s="142"/>
      <c r="BE32" s="142"/>
      <c r="BF32" s="142"/>
      <c r="BG32" s="142" t="s">
        <v>64</v>
      </c>
      <c r="BH32" s="142"/>
      <c r="BI32" s="142"/>
      <c r="BJ32" s="142"/>
      <c r="BK32" s="142"/>
      <c r="BL32" s="142"/>
      <c r="BM32" s="142"/>
      <c r="BN32" s="142"/>
      <c r="BO32" s="142"/>
      <c r="BP32" s="142" t="s">
        <v>64</v>
      </c>
      <c r="BQ32" s="142"/>
      <c r="BR32" s="142"/>
      <c r="BS32" s="142"/>
      <c r="BT32" s="142"/>
      <c r="BU32" s="142"/>
      <c r="BV32" s="142"/>
      <c r="BW32" s="142"/>
      <c r="BX32" s="142"/>
      <c r="BY32" s="142" t="s">
        <v>64</v>
      </c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 t="s">
        <v>64</v>
      </c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 t="s">
        <v>64</v>
      </c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</row>
    <row r="33" spans="1:155" ht="10.5" customHeight="1">
      <c r="A33" s="145" t="s">
        <v>132</v>
      </c>
      <c r="B33" s="145"/>
      <c r="C33" s="145"/>
      <c r="D33" s="145"/>
      <c r="E33" s="145"/>
      <c r="F33" s="145"/>
      <c r="G33" s="148" t="s">
        <v>133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2" t="s">
        <v>64</v>
      </c>
      <c r="AP33" s="142"/>
      <c r="AQ33" s="142"/>
      <c r="AR33" s="142"/>
      <c r="AS33" s="142"/>
      <c r="AT33" s="142"/>
      <c r="AU33" s="142"/>
      <c r="AV33" s="142"/>
      <c r="AW33" s="142"/>
      <c r="AX33" s="142" t="s">
        <v>64</v>
      </c>
      <c r="AY33" s="142"/>
      <c r="AZ33" s="142"/>
      <c r="BA33" s="142"/>
      <c r="BB33" s="142"/>
      <c r="BC33" s="142"/>
      <c r="BD33" s="142"/>
      <c r="BE33" s="142"/>
      <c r="BF33" s="142"/>
      <c r="BG33" s="142" t="s">
        <v>64</v>
      </c>
      <c r="BH33" s="142"/>
      <c r="BI33" s="142"/>
      <c r="BJ33" s="142"/>
      <c r="BK33" s="142"/>
      <c r="BL33" s="142"/>
      <c r="BM33" s="142"/>
      <c r="BN33" s="142"/>
      <c r="BO33" s="142"/>
      <c r="BP33" s="142" t="s">
        <v>64</v>
      </c>
      <c r="BQ33" s="142"/>
      <c r="BR33" s="142"/>
      <c r="BS33" s="142"/>
      <c r="BT33" s="142"/>
      <c r="BU33" s="142"/>
      <c r="BV33" s="142"/>
      <c r="BW33" s="142"/>
      <c r="BX33" s="142"/>
      <c r="BY33" s="142" t="s">
        <v>64</v>
      </c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 t="s">
        <v>64</v>
      </c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 t="s">
        <v>64</v>
      </c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</row>
    <row r="34" spans="1:155" ht="10.5" customHeight="1">
      <c r="A34" s="145" t="s">
        <v>134</v>
      </c>
      <c r="B34" s="145"/>
      <c r="C34" s="145"/>
      <c r="D34" s="145"/>
      <c r="E34" s="145"/>
      <c r="F34" s="145"/>
      <c r="G34" s="148" t="s">
        <v>135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2" t="s">
        <v>64</v>
      </c>
      <c r="AP34" s="142"/>
      <c r="AQ34" s="142"/>
      <c r="AR34" s="142"/>
      <c r="AS34" s="142"/>
      <c r="AT34" s="142"/>
      <c r="AU34" s="142"/>
      <c r="AV34" s="142"/>
      <c r="AW34" s="142"/>
      <c r="AX34" s="142" t="s">
        <v>64</v>
      </c>
      <c r="AY34" s="142"/>
      <c r="AZ34" s="142"/>
      <c r="BA34" s="142"/>
      <c r="BB34" s="142"/>
      <c r="BC34" s="142"/>
      <c r="BD34" s="142"/>
      <c r="BE34" s="142"/>
      <c r="BF34" s="142"/>
      <c r="BG34" s="142" t="s">
        <v>64</v>
      </c>
      <c r="BH34" s="142"/>
      <c r="BI34" s="142"/>
      <c r="BJ34" s="142"/>
      <c r="BK34" s="142"/>
      <c r="BL34" s="142"/>
      <c r="BM34" s="142"/>
      <c r="BN34" s="142"/>
      <c r="BO34" s="142"/>
      <c r="BP34" s="142" t="s">
        <v>64</v>
      </c>
      <c r="BQ34" s="142"/>
      <c r="BR34" s="142"/>
      <c r="BS34" s="142"/>
      <c r="BT34" s="142"/>
      <c r="BU34" s="142"/>
      <c r="BV34" s="142"/>
      <c r="BW34" s="142"/>
      <c r="BX34" s="142"/>
      <c r="BY34" s="142" t="s">
        <v>64</v>
      </c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 t="s">
        <v>64</v>
      </c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 t="s">
        <v>64</v>
      </c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</row>
    <row r="35" spans="1:155" ht="10.5" customHeight="1">
      <c r="A35" s="145" t="s">
        <v>136</v>
      </c>
      <c r="B35" s="145"/>
      <c r="C35" s="145"/>
      <c r="D35" s="145"/>
      <c r="E35" s="145"/>
      <c r="F35" s="145"/>
      <c r="G35" s="148" t="s">
        <v>137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2" t="s">
        <v>64</v>
      </c>
      <c r="AP35" s="142"/>
      <c r="AQ35" s="142"/>
      <c r="AR35" s="142"/>
      <c r="AS35" s="142"/>
      <c r="AT35" s="142"/>
      <c r="AU35" s="142"/>
      <c r="AV35" s="142"/>
      <c r="AW35" s="142"/>
      <c r="AX35" s="142" t="s">
        <v>64</v>
      </c>
      <c r="AY35" s="142"/>
      <c r="AZ35" s="142"/>
      <c r="BA35" s="142"/>
      <c r="BB35" s="142"/>
      <c r="BC35" s="142"/>
      <c r="BD35" s="142"/>
      <c r="BE35" s="142"/>
      <c r="BF35" s="142"/>
      <c r="BG35" s="142" t="s">
        <v>64</v>
      </c>
      <c r="BH35" s="142"/>
      <c r="BI35" s="142"/>
      <c r="BJ35" s="142"/>
      <c r="BK35" s="142"/>
      <c r="BL35" s="142"/>
      <c r="BM35" s="142"/>
      <c r="BN35" s="142"/>
      <c r="BO35" s="142"/>
      <c r="BP35" s="142" t="s">
        <v>64</v>
      </c>
      <c r="BQ35" s="142"/>
      <c r="BR35" s="142"/>
      <c r="BS35" s="142"/>
      <c r="BT35" s="142"/>
      <c r="BU35" s="142"/>
      <c r="BV35" s="142"/>
      <c r="BW35" s="142"/>
      <c r="BX35" s="142"/>
      <c r="BY35" s="142" t="s">
        <v>64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 t="s">
        <v>64</v>
      </c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 t="s">
        <v>64</v>
      </c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</row>
    <row r="36" spans="1:155" ht="10.5" customHeight="1">
      <c r="A36" s="145" t="s">
        <v>138</v>
      </c>
      <c r="B36" s="145"/>
      <c r="C36" s="145"/>
      <c r="D36" s="145"/>
      <c r="E36" s="145"/>
      <c r="F36" s="145"/>
      <c r="G36" s="148" t="s">
        <v>139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2" t="s">
        <v>64</v>
      </c>
      <c r="AP36" s="142"/>
      <c r="AQ36" s="142"/>
      <c r="AR36" s="142"/>
      <c r="AS36" s="142"/>
      <c r="AT36" s="142"/>
      <c r="AU36" s="142"/>
      <c r="AV36" s="142"/>
      <c r="AW36" s="142"/>
      <c r="AX36" s="142" t="s">
        <v>64</v>
      </c>
      <c r="AY36" s="142"/>
      <c r="AZ36" s="142"/>
      <c r="BA36" s="142"/>
      <c r="BB36" s="142"/>
      <c r="BC36" s="142"/>
      <c r="BD36" s="142"/>
      <c r="BE36" s="142"/>
      <c r="BF36" s="142"/>
      <c r="BG36" s="142" t="s">
        <v>64</v>
      </c>
      <c r="BH36" s="142"/>
      <c r="BI36" s="142"/>
      <c r="BJ36" s="142"/>
      <c r="BK36" s="142"/>
      <c r="BL36" s="142"/>
      <c r="BM36" s="142"/>
      <c r="BN36" s="142"/>
      <c r="BO36" s="142"/>
      <c r="BP36" s="142" t="s">
        <v>64</v>
      </c>
      <c r="BQ36" s="142"/>
      <c r="BR36" s="142"/>
      <c r="BS36" s="142"/>
      <c r="BT36" s="142"/>
      <c r="BU36" s="142"/>
      <c r="BV36" s="142"/>
      <c r="BW36" s="142"/>
      <c r="BX36" s="142"/>
      <c r="BY36" s="142" t="s">
        <v>64</v>
      </c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 t="s">
        <v>64</v>
      </c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 t="s">
        <v>64</v>
      </c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</row>
    <row r="37" spans="1:155" ht="10.5" customHeight="1">
      <c r="A37" s="145" t="s">
        <v>140</v>
      </c>
      <c r="B37" s="145"/>
      <c r="C37" s="145"/>
      <c r="D37" s="145"/>
      <c r="E37" s="145"/>
      <c r="F37" s="145"/>
      <c r="G37" s="148" t="s">
        <v>141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2" t="s">
        <v>64</v>
      </c>
      <c r="AP37" s="142"/>
      <c r="AQ37" s="142"/>
      <c r="AR37" s="142"/>
      <c r="AS37" s="142"/>
      <c r="AT37" s="142"/>
      <c r="AU37" s="142"/>
      <c r="AV37" s="142"/>
      <c r="AW37" s="142"/>
      <c r="AX37" s="142" t="s">
        <v>64</v>
      </c>
      <c r="AY37" s="142"/>
      <c r="AZ37" s="142"/>
      <c r="BA37" s="142"/>
      <c r="BB37" s="142"/>
      <c r="BC37" s="142"/>
      <c r="BD37" s="142"/>
      <c r="BE37" s="142"/>
      <c r="BF37" s="142"/>
      <c r="BG37" s="142" t="s">
        <v>64</v>
      </c>
      <c r="BH37" s="142"/>
      <c r="BI37" s="142"/>
      <c r="BJ37" s="142"/>
      <c r="BK37" s="142"/>
      <c r="BL37" s="142"/>
      <c r="BM37" s="142"/>
      <c r="BN37" s="142"/>
      <c r="BO37" s="142"/>
      <c r="BP37" s="142" t="s">
        <v>64</v>
      </c>
      <c r="BQ37" s="142"/>
      <c r="BR37" s="142"/>
      <c r="BS37" s="142"/>
      <c r="BT37" s="142"/>
      <c r="BU37" s="142"/>
      <c r="BV37" s="142"/>
      <c r="BW37" s="142"/>
      <c r="BX37" s="142"/>
      <c r="BY37" s="142" t="s">
        <v>64</v>
      </c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 t="s">
        <v>64</v>
      </c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 t="s">
        <v>64</v>
      </c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</row>
    <row r="38" spans="1:155" ht="10.5" customHeight="1">
      <c r="A38" s="145" t="s">
        <v>142</v>
      </c>
      <c r="B38" s="145"/>
      <c r="C38" s="145"/>
      <c r="D38" s="145"/>
      <c r="E38" s="145"/>
      <c r="F38" s="145"/>
      <c r="G38" s="148" t="s">
        <v>143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2" t="s">
        <v>64</v>
      </c>
      <c r="AP38" s="142"/>
      <c r="AQ38" s="142"/>
      <c r="AR38" s="142"/>
      <c r="AS38" s="142"/>
      <c r="AT38" s="142"/>
      <c r="AU38" s="142"/>
      <c r="AV38" s="142"/>
      <c r="AW38" s="142"/>
      <c r="AX38" s="142" t="s">
        <v>64</v>
      </c>
      <c r="AY38" s="142"/>
      <c r="AZ38" s="142"/>
      <c r="BA38" s="142"/>
      <c r="BB38" s="142"/>
      <c r="BC38" s="142"/>
      <c r="BD38" s="142"/>
      <c r="BE38" s="142"/>
      <c r="BF38" s="142"/>
      <c r="BG38" s="142" t="s">
        <v>64</v>
      </c>
      <c r="BH38" s="142"/>
      <c r="BI38" s="142"/>
      <c r="BJ38" s="142"/>
      <c r="BK38" s="142"/>
      <c r="BL38" s="142"/>
      <c r="BM38" s="142"/>
      <c r="BN38" s="142"/>
      <c r="BO38" s="142"/>
      <c r="BP38" s="142" t="s">
        <v>64</v>
      </c>
      <c r="BQ38" s="142"/>
      <c r="BR38" s="142"/>
      <c r="BS38" s="142"/>
      <c r="BT38" s="142"/>
      <c r="BU38" s="142"/>
      <c r="BV38" s="142"/>
      <c r="BW38" s="142"/>
      <c r="BX38" s="142"/>
      <c r="BY38" s="142" t="s">
        <v>64</v>
      </c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 t="s">
        <v>64</v>
      </c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 t="s">
        <v>64</v>
      </c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</row>
    <row r="39" spans="1:155" s="13" customFormat="1" ht="10.5">
      <c r="A39" s="149"/>
      <c r="B39" s="149"/>
      <c r="C39" s="149"/>
      <c r="D39" s="149"/>
      <c r="E39" s="149"/>
      <c r="F39" s="149"/>
      <c r="G39" s="144" t="s">
        <v>144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</row>
    <row r="40" spans="1:155" ht="10.5" customHeight="1">
      <c r="A40" s="145"/>
      <c r="B40" s="145"/>
      <c r="C40" s="145"/>
      <c r="D40" s="145"/>
      <c r="E40" s="145"/>
      <c r="F40" s="145"/>
      <c r="G40" s="148" t="s">
        <v>145</v>
      </c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</row>
    <row r="41" spans="1:155" ht="10.5" customHeight="1">
      <c r="A41" s="145"/>
      <c r="B41" s="145"/>
      <c r="C41" s="145"/>
      <c r="D41" s="145"/>
      <c r="E41" s="145"/>
      <c r="F41" s="145"/>
      <c r="G41" s="146" t="s">
        <v>146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</row>
    <row r="42" spans="1:155" ht="10.5" customHeight="1">
      <c r="A42" s="145"/>
      <c r="B42" s="145"/>
      <c r="C42" s="145"/>
      <c r="D42" s="145"/>
      <c r="E42" s="145"/>
      <c r="F42" s="145"/>
      <c r="G42" s="146" t="s">
        <v>147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</row>
    <row r="43" spans="1:155" ht="10.5" customHeight="1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10.5" customHeight="1">
      <c r="A44" s="29"/>
      <c r="B44" s="29"/>
      <c r="C44" s="29"/>
      <c r="D44" s="29"/>
      <c r="E44" s="29"/>
      <c r="F44" s="33" t="s">
        <v>216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</row>
    <row r="45" spans="1:155" ht="10.5" customHeight="1">
      <c r="A45" s="29"/>
      <c r="B45" s="29"/>
      <c r="C45" s="29"/>
      <c r="D45" s="29"/>
      <c r="E45" s="29"/>
      <c r="F45" s="33" t="s">
        <v>217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</row>
    <row r="46" spans="1:155" ht="10.5" customHeight="1">
      <c r="A46" s="29"/>
      <c r="B46" s="29"/>
      <c r="C46" s="29"/>
      <c r="D46" s="29"/>
      <c r="E46" s="29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</row>
    <row r="47" spans="6:7" s="8" customFormat="1" ht="13.5" customHeight="1">
      <c r="F47" s="9" t="s">
        <v>33</v>
      </c>
      <c r="G47" s="8" t="s">
        <v>148</v>
      </c>
    </row>
    <row r="48" spans="5:7" s="8" customFormat="1" ht="10.5">
      <c r="E48" s="9"/>
      <c r="F48" s="9" t="s">
        <v>34</v>
      </c>
      <c r="G48" s="8" t="s">
        <v>37</v>
      </c>
    </row>
  </sheetData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A16:F16"/>
    <mergeCell ref="G16:AN16"/>
    <mergeCell ref="AO16:AW16"/>
    <mergeCell ref="AX16:BF16"/>
    <mergeCell ref="BP18:BX18"/>
    <mergeCell ref="BY18:CG18"/>
    <mergeCell ref="A17:F17"/>
    <mergeCell ref="G17:AN17"/>
    <mergeCell ref="AO17:AW17"/>
    <mergeCell ref="AX17:BF17"/>
    <mergeCell ref="A18:F18"/>
    <mergeCell ref="G18:AN18"/>
    <mergeCell ref="AO18:AW18"/>
    <mergeCell ref="AX18:BF18"/>
    <mergeCell ref="CQ19:CY19"/>
    <mergeCell ref="CH18:CP18"/>
    <mergeCell ref="CQ18:CY18"/>
    <mergeCell ref="CZ18:DH18"/>
    <mergeCell ref="CZ19:DH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DI19:DQ19"/>
    <mergeCell ref="DR19:DZ19"/>
    <mergeCell ref="DR18:DZ18"/>
    <mergeCell ref="DI18:DQ18"/>
    <mergeCell ref="CZ17:DH17"/>
    <mergeCell ref="DI17:DQ17"/>
    <mergeCell ref="DR17:DZ17"/>
    <mergeCell ref="DR15:DZ15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A31:F31"/>
    <mergeCell ref="G31:AN31"/>
    <mergeCell ref="AO31:AW31"/>
    <mergeCell ref="AX31:BF31"/>
    <mergeCell ref="DR31:DZ31"/>
    <mergeCell ref="BG31:BO31"/>
    <mergeCell ref="BP31:BX31"/>
    <mergeCell ref="BY31:CG31"/>
    <mergeCell ref="CH31:CP31"/>
    <mergeCell ref="CQ32:CY32"/>
    <mergeCell ref="CQ31:CY31"/>
    <mergeCell ref="CZ31:DH31"/>
    <mergeCell ref="DI31:DQ31"/>
    <mergeCell ref="DI32:DQ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4:CY34"/>
    <mergeCell ref="CQ33:CY33"/>
    <mergeCell ref="CZ33:DH33"/>
    <mergeCell ref="DI33:DQ33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6:CY36"/>
    <mergeCell ref="CQ35:CY35"/>
    <mergeCell ref="CZ35:DH35"/>
    <mergeCell ref="DI35:DQ35"/>
    <mergeCell ref="CZ36:DH36"/>
    <mergeCell ref="DI36:DQ36"/>
    <mergeCell ref="BG36:BO36"/>
    <mergeCell ref="BP36:BX36"/>
    <mergeCell ref="BY36:CG36"/>
    <mergeCell ref="CH36:CP36"/>
    <mergeCell ref="A36:F36"/>
    <mergeCell ref="G36:AN36"/>
    <mergeCell ref="AO36:AW36"/>
    <mergeCell ref="AX36:BF36"/>
    <mergeCell ref="DR33:DZ33"/>
    <mergeCell ref="CZ32:DH32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BG38:BO38"/>
    <mergeCell ref="BP38:BX38"/>
    <mergeCell ref="G38:AN38"/>
    <mergeCell ref="AO38:AW38"/>
    <mergeCell ref="AX38:BF38"/>
    <mergeCell ref="CZ38:DH38"/>
    <mergeCell ref="BY38:CG38"/>
    <mergeCell ref="CH38:CP38"/>
    <mergeCell ref="A39:F39"/>
    <mergeCell ref="AO39:AW39"/>
    <mergeCell ref="AX39:BF39"/>
    <mergeCell ref="BG39:BO39"/>
    <mergeCell ref="BP39:BX39"/>
    <mergeCell ref="BY39:CG39"/>
    <mergeCell ref="CH39:CP39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0:DH40"/>
    <mergeCell ref="DI40:DQ40"/>
    <mergeCell ref="BG41:BO41"/>
    <mergeCell ref="BP41:BX41"/>
    <mergeCell ref="BY41:CG41"/>
    <mergeCell ref="CH41:CP41"/>
    <mergeCell ref="A41:F41"/>
    <mergeCell ref="G41:AN41"/>
    <mergeCell ref="AO41:AW41"/>
    <mergeCell ref="AX41:BF41"/>
    <mergeCell ref="DI41:DQ41"/>
    <mergeCell ref="DR41:DZ41"/>
    <mergeCell ref="DR40:DZ40"/>
    <mergeCell ref="EA40:EY40"/>
    <mergeCell ref="EA41:EY41"/>
    <mergeCell ref="BY42:CG42"/>
    <mergeCell ref="CH42:CP42"/>
    <mergeCell ref="A42:F42"/>
    <mergeCell ref="G42:AN42"/>
    <mergeCell ref="AO42:AW42"/>
    <mergeCell ref="AX42:BF42"/>
    <mergeCell ref="BG42:BO42"/>
    <mergeCell ref="BP42:BX42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2:DZ42"/>
    <mergeCell ref="EA15:EY15"/>
    <mergeCell ref="EA16:EY16"/>
    <mergeCell ref="EA17:EY17"/>
    <mergeCell ref="EA18:EY18"/>
    <mergeCell ref="EA19:EY19"/>
    <mergeCell ref="EA20:EY20"/>
    <mergeCell ref="EA21:EY21"/>
    <mergeCell ref="EA22:EY22"/>
    <mergeCell ref="EA23:EY23"/>
    <mergeCell ref="EA24:EY24"/>
    <mergeCell ref="EA25:EY25"/>
    <mergeCell ref="EA26:EY26"/>
    <mergeCell ref="EA27:EY27"/>
    <mergeCell ref="EA28:EY28"/>
    <mergeCell ref="EA29:EY29"/>
    <mergeCell ref="EA30:EY30"/>
    <mergeCell ref="EA31:EY31"/>
    <mergeCell ref="EA36:EY36"/>
    <mergeCell ref="EA37:EY37"/>
    <mergeCell ref="EA38:EY38"/>
    <mergeCell ref="EA32:EY32"/>
    <mergeCell ref="EA33:EY33"/>
    <mergeCell ref="EA34:EY34"/>
    <mergeCell ref="EA35:EY35"/>
  </mergeCells>
  <printOptions/>
  <pageMargins left="1.28" right="0.7086614173228347" top="0.5905511811023623" bottom="0.21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52"/>
  <sheetViews>
    <sheetView view="pageBreakPreview" zoomScaleNormal="120" zoomScaleSheetLayoutView="100" workbookViewId="0" topLeftCell="A1">
      <selection activeCell="CN46" sqref="CN46:CT46"/>
    </sheetView>
  </sheetViews>
  <sheetFormatPr defaultColWidth="9.00390625" defaultRowHeight="12.75"/>
  <cols>
    <col min="1" max="1" width="2.75390625" style="1" customWidth="1"/>
    <col min="2" max="34" width="0.875" style="1" customWidth="1"/>
    <col min="35" max="35" width="14.125" style="1" customWidth="1"/>
    <col min="36" max="16384" width="0.875" style="1" customWidth="1"/>
  </cols>
  <sheetData>
    <row r="1" spans="149:175" s="14" customFormat="1" ht="35.25" customHeight="1">
      <c r="ES1" s="108" t="s">
        <v>149</v>
      </c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</row>
    <row r="2" spans="1:175" s="12" customFormat="1" ht="15.75">
      <c r="A2" s="157" t="s">
        <v>150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</row>
    <row r="3" spans="28:175" s="14" customFormat="1" ht="24.75" customHeight="1">
      <c r="AB3" s="1"/>
      <c r="AC3" s="1"/>
      <c r="AD3" s="1"/>
      <c r="AE3" s="1"/>
      <c r="AF3" s="1"/>
      <c r="AG3" s="1"/>
      <c r="ES3" s="158" t="s">
        <v>18</v>
      </c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</row>
    <row r="4" spans="28:175" s="14" customFormat="1" ht="15">
      <c r="AB4" s="17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</row>
    <row r="5" spans="28:175" s="14" customFormat="1" ht="15">
      <c r="AB5" s="1"/>
      <c r="ER5" s="110" t="s">
        <v>19</v>
      </c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</row>
    <row r="6" spans="146:174" s="18" customFormat="1" ht="12.75">
      <c r="EP6" s="155" t="s">
        <v>20</v>
      </c>
      <c r="EQ6" s="155"/>
      <c r="ER6" s="154"/>
      <c r="ES6" s="154"/>
      <c r="ET6" s="154"/>
      <c r="EU6" s="160" t="s">
        <v>20</v>
      </c>
      <c r="EV6" s="160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5">
        <v>20</v>
      </c>
      <c r="FI6" s="155"/>
      <c r="FJ6" s="155"/>
      <c r="FK6" s="156"/>
      <c r="FL6" s="156"/>
      <c r="FM6" s="156"/>
      <c r="FO6" s="20" t="s">
        <v>21</v>
      </c>
      <c r="FR6" s="20"/>
    </row>
    <row r="7" s="18" customFormat="1" ht="12.75">
      <c r="FS7" s="19" t="s">
        <v>22</v>
      </c>
    </row>
    <row r="9" spans="1:175" s="8" customFormat="1" ht="10.5" customHeight="1">
      <c r="A9" s="138" t="s">
        <v>151</v>
      </c>
      <c r="B9" s="138"/>
      <c r="C9" s="138"/>
      <c r="D9" s="138"/>
      <c r="E9" s="138"/>
      <c r="F9" s="138" t="s">
        <v>152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 t="s">
        <v>153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 t="s">
        <v>154</v>
      </c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</row>
    <row r="10" spans="1:175" s="8" customFormat="1" ht="10.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 t="s">
        <v>96</v>
      </c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 t="s">
        <v>7</v>
      </c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 t="s">
        <v>96</v>
      </c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 t="s">
        <v>7</v>
      </c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</row>
    <row r="11" spans="1:175" s="8" customFormat="1" ht="10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 t="s">
        <v>155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 t="s">
        <v>155</v>
      </c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 t="s">
        <v>155</v>
      </c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 t="s">
        <v>155</v>
      </c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</row>
    <row r="12" spans="1:175" s="8" customFormat="1" ht="10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9" t="s">
        <v>39</v>
      </c>
      <c r="AK12" s="139"/>
      <c r="AL12" s="139"/>
      <c r="AM12" s="139"/>
      <c r="AN12" s="139"/>
      <c r="AO12" s="139"/>
      <c r="AP12" s="139"/>
      <c r="AQ12" s="139" t="s">
        <v>40</v>
      </c>
      <c r="AR12" s="139"/>
      <c r="AS12" s="139"/>
      <c r="AT12" s="139"/>
      <c r="AU12" s="139"/>
      <c r="AV12" s="139"/>
      <c r="AW12" s="139"/>
      <c r="AX12" s="139" t="s">
        <v>41</v>
      </c>
      <c r="AY12" s="139"/>
      <c r="AZ12" s="139"/>
      <c r="BA12" s="139"/>
      <c r="BB12" s="139"/>
      <c r="BC12" s="139"/>
      <c r="BD12" s="139"/>
      <c r="BE12" s="139" t="s">
        <v>42</v>
      </c>
      <c r="BF12" s="139"/>
      <c r="BG12" s="139"/>
      <c r="BH12" s="139"/>
      <c r="BI12" s="139"/>
      <c r="BJ12" s="139"/>
      <c r="BK12" s="139"/>
      <c r="BL12" s="153" t="s">
        <v>194</v>
      </c>
      <c r="BM12" s="153"/>
      <c r="BN12" s="153"/>
      <c r="BO12" s="153"/>
      <c r="BP12" s="153"/>
      <c r="BQ12" s="153"/>
      <c r="BR12" s="153"/>
      <c r="BS12" s="139" t="s">
        <v>39</v>
      </c>
      <c r="BT12" s="139"/>
      <c r="BU12" s="139"/>
      <c r="BV12" s="139"/>
      <c r="BW12" s="139"/>
      <c r="BX12" s="139"/>
      <c r="BY12" s="139"/>
      <c r="BZ12" s="139" t="s">
        <v>40</v>
      </c>
      <c r="CA12" s="139"/>
      <c r="CB12" s="139"/>
      <c r="CC12" s="139"/>
      <c r="CD12" s="139"/>
      <c r="CE12" s="139"/>
      <c r="CF12" s="139"/>
      <c r="CG12" s="139" t="s">
        <v>41</v>
      </c>
      <c r="CH12" s="139"/>
      <c r="CI12" s="139"/>
      <c r="CJ12" s="139"/>
      <c r="CK12" s="139"/>
      <c r="CL12" s="139"/>
      <c r="CM12" s="139"/>
      <c r="CN12" s="139" t="s">
        <v>42</v>
      </c>
      <c r="CO12" s="139"/>
      <c r="CP12" s="139"/>
      <c r="CQ12" s="139"/>
      <c r="CR12" s="139"/>
      <c r="CS12" s="139"/>
      <c r="CT12" s="139"/>
      <c r="CU12" s="153" t="s">
        <v>194</v>
      </c>
      <c r="CV12" s="153"/>
      <c r="CW12" s="153"/>
      <c r="CX12" s="153"/>
      <c r="CY12" s="153"/>
      <c r="CZ12" s="153"/>
      <c r="DA12" s="153"/>
      <c r="DB12" s="139" t="s">
        <v>39</v>
      </c>
      <c r="DC12" s="139"/>
      <c r="DD12" s="139"/>
      <c r="DE12" s="139"/>
      <c r="DF12" s="139"/>
      <c r="DG12" s="139"/>
      <c r="DH12" s="139"/>
      <c r="DI12" s="139" t="s">
        <v>40</v>
      </c>
      <c r="DJ12" s="139"/>
      <c r="DK12" s="139"/>
      <c r="DL12" s="139"/>
      <c r="DM12" s="139"/>
      <c r="DN12" s="139"/>
      <c r="DO12" s="139"/>
      <c r="DP12" s="139" t="s">
        <v>41</v>
      </c>
      <c r="DQ12" s="139"/>
      <c r="DR12" s="139"/>
      <c r="DS12" s="139"/>
      <c r="DT12" s="139"/>
      <c r="DU12" s="139"/>
      <c r="DV12" s="139"/>
      <c r="DW12" s="139" t="s">
        <v>42</v>
      </c>
      <c r="DX12" s="139"/>
      <c r="DY12" s="139"/>
      <c r="DZ12" s="139"/>
      <c r="EA12" s="139"/>
      <c r="EB12" s="139"/>
      <c r="EC12" s="139"/>
      <c r="ED12" s="153" t="s">
        <v>194</v>
      </c>
      <c r="EE12" s="153"/>
      <c r="EF12" s="153"/>
      <c r="EG12" s="153"/>
      <c r="EH12" s="153"/>
      <c r="EI12" s="153"/>
      <c r="EJ12" s="153"/>
      <c r="EK12" s="139" t="s">
        <v>39</v>
      </c>
      <c r="EL12" s="139"/>
      <c r="EM12" s="139"/>
      <c r="EN12" s="139"/>
      <c r="EO12" s="139"/>
      <c r="EP12" s="139"/>
      <c r="EQ12" s="139"/>
      <c r="ER12" s="139" t="s">
        <v>40</v>
      </c>
      <c r="ES12" s="139"/>
      <c r="ET12" s="139"/>
      <c r="EU12" s="139"/>
      <c r="EV12" s="139"/>
      <c r="EW12" s="139"/>
      <c r="EX12" s="139"/>
      <c r="EY12" s="139" t="s">
        <v>41</v>
      </c>
      <c r="EZ12" s="139"/>
      <c r="FA12" s="139"/>
      <c r="FB12" s="139"/>
      <c r="FC12" s="139"/>
      <c r="FD12" s="139"/>
      <c r="FE12" s="139"/>
      <c r="FF12" s="139" t="s">
        <v>42</v>
      </c>
      <c r="FG12" s="139"/>
      <c r="FH12" s="139"/>
      <c r="FI12" s="139"/>
      <c r="FJ12" s="139"/>
      <c r="FK12" s="139"/>
      <c r="FL12" s="139"/>
      <c r="FM12" s="153" t="s">
        <v>194</v>
      </c>
      <c r="FN12" s="153"/>
      <c r="FO12" s="153"/>
      <c r="FP12" s="153"/>
      <c r="FQ12" s="153"/>
      <c r="FR12" s="153"/>
      <c r="FS12" s="153"/>
    </row>
    <row r="13" spans="1:175" s="8" customFormat="1" ht="10.5" customHeight="1">
      <c r="A13" s="139">
        <v>1</v>
      </c>
      <c r="B13" s="139"/>
      <c r="C13" s="139"/>
      <c r="D13" s="139"/>
      <c r="E13" s="139"/>
      <c r="F13" s="139">
        <v>2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>
        <v>3</v>
      </c>
      <c r="AK13" s="139"/>
      <c r="AL13" s="139"/>
      <c r="AM13" s="139"/>
      <c r="AN13" s="139"/>
      <c r="AO13" s="139"/>
      <c r="AP13" s="139"/>
      <c r="AQ13" s="139">
        <v>4</v>
      </c>
      <c r="AR13" s="139"/>
      <c r="AS13" s="139"/>
      <c r="AT13" s="139"/>
      <c r="AU13" s="139"/>
      <c r="AV13" s="139"/>
      <c r="AW13" s="139"/>
      <c r="AX13" s="139">
        <v>5</v>
      </c>
      <c r="AY13" s="139"/>
      <c r="AZ13" s="139"/>
      <c r="BA13" s="139"/>
      <c r="BB13" s="139"/>
      <c r="BC13" s="139"/>
      <c r="BD13" s="139"/>
      <c r="BE13" s="139">
        <v>6</v>
      </c>
      <c r="BF13" s="139"/>
      <c r="BG13" s="139"/>
      <c r="BH13" s="139"/>
      <c r="BI13" s="139"/>
      <c r="BJ13" s="139"/>
      <c r="BK13" s="139"/>
      <c r="BL13" s="139">
        <v>7</v>
      </c>
      <c r="BM13" s="139"/>
      <c r="BN13" s="139"/>
      <c r="BO13" s="139"/>
      <c r="BP13" s="139"/>
      <c r="BQ13" s="139"/>
      <c r="BR13" s="139"/>
      <c r="BS13" s="139">
        <v>8</v>
      </c>
      <c r="BT13" s="139"/>
      <c r="BU13" s="139"/>
      <c r="BV13" s="139"/>
      <c r="BW13" s="139"/>
      <c r="BX13" s="139"/>
      <c r="BY13" s="139"/>
      <c r="BZ13" s="139">
        <v>9</v>
      </c>
      <c r="CA13" s="139"/>
      <c r="CB13" s="139"/>
      <c r="CC13" s="139"/>
      <c r="CD13" s="139"/>
      <c r="CE13" s="139"/>
      <c r="CF13" s="139"/>
      <c r="CG13" s="139">
        <v>10</v>
      </c>
      <c r="CH13" s="139"/>
      <c r="CI13" s="139"/>
      <c r="CJ13" s="139"/>
      <c r="CK13" s="139"/>
      <c r="CL13" s="139"/>
      <c r="CM13" s="139"/>
      <c r="CN13" s="139">
        <v>11</v>
      </c>
      <c r="CO13" s="139"/>
      <c r="CP13" s="139"/>
      <c r="CQ13" s="139"/>
      <c r="CR13" s="139"/>
      <c r="CS13" s="139"/>
      <c r="CT13" s="139"/>
      <c r="CU13" s="139">
        <v>12</v>
      </c>
      <c r="CV13" s="139"/>
      <c r="CW13" s="139"/>
      <c r="CX13" s="139"/>
      <c r="CY13" s="139"/>
      <c r="CZ13" s="139"/>
      <c r="DA13" s="139"/>
      <c r="DB13" s="139">
        <v>13</v>
      </c>
      <c r="DC13" s="139"/>
      <c r="DD13" s="139"/>
      <c r="DE13" s="139"/>
      <c r="DF13" s="139"/>
      <c r="DG13" s="139"/>
      <c r="DH13" s="139"/>
      <c r="DI13" s="139">
        <v>14</v>
      </c>
      <c r="DJ13" s="139"/>
      <c r="DK13" s="139"/>
      <c r="DL13" s="139"/>
      <c r="DM13" s="139"/>
      <c r="DN13" s="139"/>
      <c r="DO13" s="139"/>
      <c r="DP13" s="139">
        <v>15</v>
      </c>
      <c r="DQ13" s="139"/>
      <c r="DR13" s="139"/>
      <c r="DS13" s="139"/>
      <c r="DT13" s="139"/>
      <c r="DU13" s="139"/>
      <c r="DV13" s="139"/>
      <c r="DW13" s="139">
        <v>16</v>
      </c>
      <c r="DX13" s="139"/>
      <c r="DY13" s="139"/>
      <c r="DZ13" s="139"/>
      <c r="EA13" s="139"/>
      <c r="EB13" s="139"/>
      <c r="EC13" s="139"/>
      <c r="ED13" s="139">
        <v>17</v>
      </c>
      <c r="EE13" s="139"/>
      <c r="EF13" s="139"/>
      <c r="EG13" s="139"/>
      <c r="EH13" s="139"/>
      <c r="EI13" s="139"/>
      <c r="EJ13" s="139"/>
      <c r="EK13" s="139">
        <v>18</v>
      </c>
      <c r="EL13" s="139"/>
      <c r="EM13" s="139"/>
      <c r="EN13" s="139"/>
      <c r="EO13" s="139"/>
      <c r="EP13" s="139"/>
      <c r="EQ13" s="139"/>
      <c r="ER13" s="139">
        <v>19</v>
      </c>
      <c r="ES13" s="139"/>
      <c r="ET13" s="139"/>
      <c r="EU13" s="139"/>
      <c r="EV13" s="139"/>
      <c r="EW13" s="139"/>
      <c r="EX13" s="139"/>
      <c r="EY13" s="139">
        <v>20</v>
      </c>
      <c r="EZ13" s="139"/>
      <c r="FA13" s="139"/>
      <c r="FB13" s="139"/>
      <c r="FC13" s="139"/>
      <c r="FD13" s="139"/>
      <c r="FE13" s="139"/>
      <c r="FF13" s="139">
        <v>21</v>
      </c>
      <c r="FG13" s="139"/>
      <c r="FH13" s="139"/>
      <c r="FI13" s="139"/>
      <c r="FJ13" s="139"/>
      <c r="FK13" s="139"/>
      <c r="FL13" s="139"/>
      <c r="FM13" s="139">
        <v>22</v>
      </c>
      <c r="FN13" s="139"/>
      <c r="FO13" s="139"/>
      <c r="FP13" s="139"/>
      <c r="FQ13" s="139"/>
      <c r="FR13" s="139"/>
      <c r="FS13" s="139"/>
    </row>
    <row r="14" spans="1:175" s="8" customFormat="1" ht="10.5">
      <c r="A14" s="62"/>
      <c r="B14" s="63"/>
      <c r="C14" s="63"/>
      <c r="D14" s="63"/>
      <c r="E14" s="64"/>
      <c r="F14" s="95" t="s">
        <v>25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  <c r="AJ14" s="141" t="s">
        <v>64</v>
      </c>
      <c r="AK14" s="141"/>
      <c r="AL14" s="141"/>
      <c r="AM14" s="141"/>
      <c r="AN14" s="141"/>
      <c r="AO14" s="141"/>
      <c r="AP14" s="141"/>
      <c r="AQ14" s="141" t="s">
        <v>64</v>
      </c>
      <c r="AR14" s="141"/>
      <c r="AS14" s="141"/>
      <c r="AT14" s="141"/>
      <c r="AU14" s="141"/>
      <c r="AV14" s="141"/>
      <c r="AW14" s="141"/>
      <c r="AX14" s="141" t="s">
        <v>64</v>
      </c>
      <c r="AY14" s="141"/>
      <c r="AZ14" s="141"/>
      <c r="BA14" s="141"/>
      <c r="BB14" s="141"/>
      <c r="BC14" s="141"/>
      <c r="BD14" s="141"/>
      <c r="BE14" s="141" t="s">
        <v>64</v>
      </c>
      <c r="BF14" s="141"/>
      <c r="BG14" s="141"/>
      <c r="BH14" s="141"/>
      <c r="BI14" s="141"/>
      <c r="BJ14" s="141"/>
      <c r="BK14" s="141"/>
      <c r="BL14" s="141" t="s">
        <v>64</v>
      </c>
      <c r="BM14" s="141"/>
      <c r="BN14" s="141"/>
      <c r="BO14" s="141"/>
      <c r="BP14" s="141"/>
      <c r="BQ14" s="141"/>
      <c r="BR14" s="141"/>
      <c r="BS14" s="141" t="s">
        <v>64</v>
      </c>
      <c r="BT14" s="141"/>
      <c r="BU14" s="141"/>
      <c r="BV14" s="141"/>
      <c r="BW14" s="141"/>
      <c r="BX14" s="141"/>
      <c r="BY14" s="141"/>
      <c r="BZ14" s="141" t="s">
        <v>64</v>
      </c>
      <c r="CA14" s="141"/>
      <c r="CB14" s="141"/>
      <c r="CC14" s="141"/>
      <c r="CD14" s="141"/>
      <c r="CE14" s="141"/>
      <c r="CF14" s="141"/>
      <c r="CG14" s="141" t="s">
        <v>64</v>
      </c>
      <c r="CH14" s="141"/>
      <c r="CI14" s="141"/>
      <c r="CJ14" s="141"/>
      <c r="CK14" s="141"/>
      <c r="CL14" s="141"/>
      <c r="CM14" s="141"/>
      <c r="CN14" s="141" t="s">
        <v>64</v>
      </c>
      <c r="CO14" s="141"/>
      <c r="CP14" s="141"/>
      <c r="CQ14" s="141"/>
      <c r="CR14" s="141"/>
      <c r="CS14" s="141"/>
      <c r="CT14" s="141"/>
      <c r="CU14" s="141" t="s">
        <v>64</v>
      </c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</row>
    <row r="15" spans="1:175" ht="11.25">
      <c r="A15" s="62" t="s">
        <v>28</v>
      </c>
      <c r="B15" s="63"/>
      <c r="C15" s="63"/>
      <c r="D15" s="63"/>
      <c r="E15" s="64"/>
      <c r="F15" s="65" t="s">
        <v>26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J15" s="141" t="s">
        <v>64</v>
      </c>
      <c r="AK15" s="141"/>
      <c r="AL15" s="141"/>
      <c r="AM15" s="141"/>
      <c r="AN15" s="141"/>
      <c r="AO15" s="141"/>
      <c r="AP15" s="141"/>
      <c r="AQ15" s="141" t="s">
        <v>64</v>
      </c>
      <c r="AR15" s="141"/>
      <c r="AS15" s="141"/>
      <c r="AT15" s="141"/>
      <c r="AU15" s="141"/>
      <c r="AV15" s="141"/>
      <c r="AW15" s="141"/>
      <c r="AX15" s="141" t="s">
        <v>64</v>
      </c>
      <c r="AY15" s="141"/>
      <c r="AZ15" s="141"/>
      <c r="BA15" s="141"/>
      <c r="BB15" s="141"/>
      <c r="BC15" s="141"/>
      <c r="BD15" s="141"/>
      <c r="BE15" s="141" t="s">
        <v>64</v>
      </c>
      <c r="BF15" s="141"/>
      <c r="BG15" s="141"/>
      <c r="BH15" s="141"/>
      <c r="BI15" s="141"/>
      <c r="BJ15" s="141"/>
      <c r="BK15" s="141"/>
      <c r="BL15" s="141" t="s">
        <v>64</v>
      </c>
      <c r="BM15" s="141"/>
      <c r="BN15" s="141"/>
      <c r="BO15" s="141"/>
      <c r="BP15" s="141"/>
      <c r="BQ15" s="141"/>
      <c r="BR15" s="141"/>
      <c r="BS15" s="141" t="s">
        <v>64</v>
      </c>
      <c r="BT15" s="141"/>
      <c r="BU15" s="141"/>
      <c r="BV15" s="141"/>
      <c r="BW15" s="141"/>
      <c r="BX15" s="141"/>
      <c r="BY15" s="141"/>
      <c r="BZ15" s="141" t="s">
        <v>64</v>
      </c>
      <c r="CA15" s="141"/>
      <c r="CB15" s="141"/>
      <c r="CC15" s="141"/>
      <c r="CD15" s="141"/>
      <c r="CE15" s="141"/>
      <c r="CF15" s="141"/>
      <c r="CG15" s="141" t="s">
        <v>64</v>
      </c>
      <c r="CH15" s="141"/>
      <c r="CI15" s="141"/>
      <c r="CJ15" s="141"/>
      <c r="CK15" s="141"/>
      <c r="CL15" s="141"/>
      <c r="CM15" s="141"/>
      <c r="CN15" s="141" t="s">
        <v>64</v>
      </c>
      <c r="CO15" s="141"/>
      <c r="CP15" s="141"/>
      <c r="CQ15" s="141"/>
      <c r="CR15" s="141"/>
      <c r="CS15" s="141"/>
      <c r="CT15" s="141"/>
      <c r="CU15" s="141" t="s">
        <v>64</v>
      </c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</row>
    <row r="16" spans="1:175" ht="21.75" customHeight="1">
      <c r="A16" s="62" t="s">
        <v>45</v>
      </c>
      <c r="B16" s="63"/>
      <c r="C16" s="63"/>
      <c r="D16" s="63"/>
      <c r="E16" s="64"/>
      <c r="F16" s="65" t="s">
        <v>27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141" t="s">
        <v>64</v>
      </c>
      <c r="AK16" s="141"/>
      <c r="AL16" s="141"/>
      <c r="AM16" s="141"/>
      <c r="AN16" s="141"/>
      <c r="AO16" s="141"/>
      <c r="AP16" s="141"/>
      <c r="AQ16" s="141" t="s">
        <v>64</v>
      </c>
      <c r="AR16" s="141"/>
      <c r="AS16" s="141"/>
      <c r="AT16" s="141"/>
      <c r="AU16" s="141"/>
      <c r="AV16" s="141"/>
      <c r="AW16" s="141"/>
      <c r="AX16" s="141" t="s">
        <v>64</v>
      </c>
      <c r="AY16" s="141"/>
      <c r="AZ16" s="141"/>
      <c r="BA16" s="141"/>
      <c r="BB16" s="141"/>
      <c r="BC16" s="141"/>
      <c r="BD16" s="141"/>
      <c r="BE16" s="141" t="s">
        <v>64</v>
      </c>
      <c r="BF16" s="141"/>
      <c r="BG16" s="141"/>
      <c r="BH16" s="141"/>
      <c r="BI16" s="141"/>
      <c r="BJ16" s="141"/>
      <c r="BK16" s="141"/>
      <c r="BL16" s="141" t="s">
        <v>64</v>
      </c>
      <c r="BM16" s="141"/>
      <c r="BN16" s="141"/>
      <c r="BO16" s="141"/>
      <c r="BP16" s="141"/>
      <c r="BQ16" s="141"/>
      <c r="BR16" s="141"/>
      <c r="BS16" s="141" t="s">
        <v>64</v>
      </c>
      <c r="BT16" s="141"/>
      <c r="BU16" s="141"/>
      <c r="BV16" s="141"/>
      <c r="BW16" s="141"/>
      <c r="BX16" s="141"/>
      <c r="BY16" s="141"/>
      <c r="BZ16" s="141" t="s">
        <v>64</v>
      </c>
      <c r="CA16" s="141"/>
      <c r="CB16" s="141"/>
      <c r="CC16" s="141"/>
      <c r="CD16" s="141"/>
      <c r="CE16" s="141"/>
      <c r="CF16" s="141"/>
      <c r="CG16" s="141" t="s">
        <v>64</v>
      </c>
      <c r="CH16" s="141"/>
      <c r="CI16" s="141"/>
      <c r="CJ16" s="141"/>
      <c r="CK16" s="141"/>
      <c r="CL16" s="141"/>
      <c r="CM16" s="141"/>
      <c r="CN16" s="141" t="s">
        <v>64</v>
      </c>
      <c r="CO16" s="141"/>
      <c r="CP16" s="141"/>
      <c r="CQ16" s="141"/>
      <c r="CR16" s="141"/>
      <c r="CS16" s="141"/>
      <c r="CT16" s="141"/>
      <c r="CU16" s="141" t="s">
        <v>64</v>
      </c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</row>
    <row r="17" spans="1:175" ht="11.25">
      <c r="A17" s="44"/>
      <c r="B17" s="45"/>
      <c r="C17" s="45"/>
      <c r="D17" s="45"/>
      <c r="E17" s="46"/>
      <c r="F17" s="47" t="s">
        <v>51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/>
      <c r="AJ17" s="141" t="s">
        <v>64</v>
      </c>
      <c r="AK17" s="141"/>
      <c r="AL17" s="141"/>
      <c r="AM17" s="141"/>
      <c r="AN17" s="141"/>
      <c r="AO17" s="141"/>
      <c r="AP17" s="141"/>
      <c r="AQ17" s="141" t="s">
        <v>64</v>
      </c>
      <c r="AR17" s="141"/>
      <c r="AS17" s="141"/>
      <c r="AT17" s="141"/>
      <c r="AU17" s="141"/>
      <c r="AV17" s="141"/>
      <c r="AW17" s="141"/>
      <c r="AX17" s="141" t="s">
        <v>64</v>
      </c>
      <c r="AY17" s="141"/>
      <c r="AZ17" s="141"/>
      <c r="BA17" s="141"/>
      <c r="BB17" s="141"/>
      <c r="BC17" s="141"/>
      <c r="BD17" s="141"/>
      <c r="BE17" s="141" t="s">
        <v>64</v>
      </c>
      <c r="BF17" s="141"/>
      <c r="BG17" s="141"/>
      <c r="BH17" s="141"/>
      <c r="BI17" s="141"/>
      <c r="BJ17" s="141"/>
      <c r="BK17" s="141"/>
      <c r="BL17" s="141" t="s">
        <v>64</v>
      </c>
      <c r="BM17" s="141"/>
      <c r="BN17" s="141"/>
      <c r="BO17" s="141"/>
      <c r="BP17" s="141"/>
      <c r="BQ17" s="141"/>
      <c r="BR17" s="141"/>
      <c r="BS17" s="141" t="s">
        <v>64</v>
      </c>
      <c r="BT17" s="141"/>
      <c r="BU17" s="141"/>
      <c r="BV17" s="141"/>
      <c r="BW17" s="141"/>
      <c r="BX17" s="141"/>
      <c r="BY17" s="141"/>
      <c r="BZ17" s="141" t="s">
        <v>64</v>
      </c>
      <c r="CA17" s="141"/>
      <c r="CB17" s="141"/>
      <c r="CC17" s="141"/>
      <c r="CD17" s="141"/>
      <c r="CE17" s="141"/>
      <c r="CF17" s="141"/>
      <c r="CG17" s="141" t="s">
        <v>64</v>
      </c>
      <c r="CH17" s="141"/>
      <c r="CI17" s="141"/>
      <c r="CJ17" s="141"/>
      <c r="CK17" s="141"/>
      <c r="CL17" s="141"/>
      <c r="CM17" s="141"/>
      <c r="CN17" s="141" t="s">
        <v>64</v>
      </c>
      <c r="CO17" s="141"/>
      <c r="CP17" s="141"/>
      <c r="CQ17" s="141"/>
      <c r="CR17" s="141"/>
      <c r="CS17" s="141"/>
      <c r="CT17" s="141"/>
      <c r="CU17" s="141" t="s">
        <v>64</v>
      </c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</row>
    <row r="18" spans="1:175" ht="21.75" customHeight="1">
      <c r="A18" s="44" t="s">
        <v>53</v>
      </c>
      <c r="B18" s="45"/>
      <c r="C18" s="45"/>
      <c r="D18" s="45"/>
      <c r="E18" s="46"/>
      <c r="F18" s="47" t="s">
        <v>176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J18" s="141" t="s">
        <v>64</v>
      </c>
      <c r="AK18" s="141"/>
      <c r="AL18" s="141"/>
      <c r="AM18" s="141"/>
      <c r="AN18" s="141"/>
      <c r="AO18" s="141"/>
      <c r="AP18" s="141"/>
      <c r="AQ18" s="141" t="s">
        <v>64</v>
      </c>
      <c r="AR18" s="141"/>
      <c r="AS18" s="141"/>
      <c r="AT18" s="141"/>
      <c r="AU18" s="141"/>
      <c r="AV18" s="141"/>
      <c r="AW18" s="141"/>
      <c r="AX18" s="141" t="s">
        <v>64</v>
      </c>
      <c r="AY18" s="141"/>
      <c r="AZ18" s="141"/>
      <c r="BA18" s="141"/>
      <c r="BB18" s="141"/>
      <c r="BC18" s="141"/>
      <c r="BD18" s="141"/>
      <c r="BE18" s="141" t="s">
        <v>211</v>
      </c>
      <c r="BF18" s="141"/>
      <c r="BG18" s="141"/>
      <c r="BH18" s="141"/>
      <c r="BI18" s="141"/>
      <c r="BJ18" s="141"/>
      <c r="BK18" s="141"/>
      <c r="BL18" s="141" t="s">
        <v>211</v>
      </c>
      <c r="BM18" s="141"/>
      <c r="BN18" s="141"/>
      <c r="BO18" s="141"/>
      <c r="BP18" s="141"/>
      <c r="BQ18" s="141"/>
      <c r="BR18" s="141"/>
      <c r="BS18" s="141" t="s">
        <v>64</v>
      </c>
      <c r="BT18" s="141"/>
      <c r="BU18" s="141"/>
      <c r="BV18" s="141"/>
      <c r="BW18" s="141"/>
      <c r="BX18" s="141"/>
      <c r="BY18" s="141"/>
      <c r="BZ18" s="141" t="s">
        <v>64</v>
      </c>
      <c r="CA18" s="141"/>
      <c r="CB18" s="141"/>
      <c r="CC18" s="141"/>
      <c r="CD18" s="141"/>
      <c r="CE18" s="141"/>
      <c r="CF18" s="141"/>
      <c r="CG18" s="141" t="s">
        <v>64</v>
      </c>
      <c r="CH18" s="141"/>
      <c r="CI18" s="141"/>
      <c r="CJ18" s="141"/>
      <c r="CK18" s="141"/>
      <c r="CL18" s="141"/>
      <c r="CM18" s="141"/>
      <c r="CN18" s="141" t="s">
        <v>211</v>
      </c>
      <c r="CO18" s="141"/>
      <c r="CP18" s="141"/>
      <c r="CQ18" s="141"/>
      <c r="CR18" s="141"/>
      <c r="CS18" s="141"/>
      <c r="CT18" s="141"/>
      <c r="CU18" s="141" t="s">
        <v>211</v>
      </c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</row>
    <row r="19" spans="1:175" ht="21.75" customHeight="1">
      <c r="A19" s="44" t="s">
        <v>52</v>
      </c>
      <c r="B19" s="45"/>
      <c r="C19" s="45"/>
      <c r="D19" s="45"/>
      <c r="E19" s="46"/>
      <c r="F19" s="47" t="s">
        <v>54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141" t="s">
        <v>64</v>
      </c>
      <c r="AK19" s="141"/>
      <c r="AL19" s="141"/>
      <c r="AM19" s="141"/>
      <c r="AN19" s="141"/>
      <c r="AO19" s="141"/>
      <c r="AP19" s="141"/>
      <c r="AQ19" s="141" t="s">
        <v>64</v>
      </c>
      <c r="AR19" s="141"/>
      <c r="AS19" s="141"/>
      <c r="AT19" s="141"/>
      <c r="AU19" s="141"/>
      <c r="AV19" s="141"/>
      <c r="AW19" s="141"/>
      <c r="AX19" s="141" t="s">
        <v>64</v>
      </c>
      <c r="AY19" s="141"/>
      <c r="AZ19" s="141"/>
      <c r="BA19" s="141"/>
      <c r="BB19" s="141"/>
      <c r="BC19" s="141"/>
      <c r="BD19" s="141"/>
      <c r="BE19" s="141" t="s">
        <v>64</v>
      </c>
      <c r="BF19" s="141"/>
      <c r="BG19" s="141"/>
      <c r="BH19" s="141"/>
      <c r="BI19" s="141"/>
      <c r="BJ19" s="141"/>
      <c r="BK19" s="141"/>
      <c r="BL19" s="141" t="s">
        <v>64</v>
      </c>
      <c r="BM19" s="141"/>
      <c r="BN19" s="141"/>
      <c r="BO19" s="141"/>
      <c r="BP19" s="141"/>
      <c r="BQ19" s="141"/>
      <c r="BR19" s="141"/>
      <c r="BS19" s="141" t="s">
        <v>64</v>
      </c>
      <c r="BT19" s="141"/>
      <c r="BU19" s="141"/>
      <c r="BV19" s="141"/>
      <c r="BW19" s="141"/>
      <c r="BX19" s="141"/>
      <c r="BY19" s="141"/>
      <c r="BZ19" s="141" t="s">
        <v>64</v>
      </c>
      <c r="CA19" s="141"/>
      <c r="CB19" s="141"/>
      <c r="CC19" s="141"/>
      <c r="CD19" s="141"/>
      <c r="CE19" s="141"/>
      <c r="CF19" s="141"/>
      <c r="CG19" s="141" t="s">
        <v>64</v>
      </c>
      <c r="CH19" s="141"/>
      <c r="CI19" s="141"/>
      <c r="CJ19" s="141"/>
      <c r="CK19" s="141"/>
      <c r="CL19" s="141"/>
      <c r="CM19" s="141"/>
      <c r="CN19" s="141" t="s">
        <v>64</v>
      </c>
      <c r="CO19" s="141"/>
      <c r="CP19" s="141"/>
      <c r="CQ19" s="141"/>
      <c r="CR19" s="141"/>
      <c r="CS19" s="141"/>
      <c r="CT19" s="141"/>
      <c r="CU19" s="141" t="s">
        <v>64</v>
      </c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</row>
    <row r="20" spans="1:175" ht="11.25">
      <c r="A20" s="44"/>
      <c r="B20" s="45"/>
      <c r="C20" s="45"/>
      <c r="D20" s="45"/>
      <c r="E20" s="46"/>
      <c r="F20" s="47" t="s">
        <v>55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141" t="s">
        <v>64</v>
      </c>
      <c r="AK20" s="141"/>
      <c r="AL20" s="141"/>
      <c r="AM20" s="141"/>
      <c r="AN20" s="141"/>
      <c r="AO20" s="141"/>
      <c r="AP20" s="141"/>
      <c r="AQ20" s="141" t="s">
        <v>64</v>
      </c>
      <c r="AR20" s="141"/>
      <c r="AS20" s="141"/>
      <c r="AT20" s="141"/>
      <c r="AU20" s="141"/>
      <c r="AV20" s="141"/>
      <c r="AW20" s="141"/>
      <c r="AX20" s="141" t="s">
        <v>64</v>
      </c>
      <c r="AY20" s="141"/>
      <c r="AZ20" s="141"/>
      <c r="BA20" s="141"/>
      <c r="BB20" s="141"/>
      <c r="BC20" s="141"/>
      <c r="BD20" s="141"/>
      <c r="BE20" s="141" t="s">
        <v>64</v>
      </c>
      <c r="BF20" s="141"/>
      <c r="BG20" s="141"/>
      <c r="BH20" s="141"/>
      <c r="BI20" s="141"/>
      <c r="BJ20" s="141"/>
      <c r="BK20" s="141"/>
      <c r="BL20" s="141" t="s">
        <v>64</v>
      </c>
      <c r="BM20" s="141"/>
      <c r="BN20" s="141"/>
      <c r="BO20" s="141"/>
      <c r="BP20" s="141"/>
      <c r="BQ20" s="141"/>
      <c r="BR20" s="141"/>
      <c r="BS20" s="141" t="s">
        <v>64</v>
      </c>
      <c r="BT20" s="141"/>
      <c r="BU20" s="141"/>
      <c r="BV20" s="141"/>
      <c r="BW20" s="141"/>
      <c r="BX20" s="141"/>
      <c r="BY20" s="141"/>
      <c r="BZ20" s="141" t="s">
        <v>64</v>
      </c>
      <c r="CA20" s="141"/>
      <c r="CB20" s="141"/>
      <c r="CC20" s="141"/>
      <c r="CD20" s="141"/>
      <c r="CE20" s="141"/>
      <c r="CF20" s="141"/>
      <c r="CG20" s="141" t="s">
        <v>64</v>
      </c>
      <c r="CH20" s="141"/>
      <c r="CI20" s="141"/>
      <c r="CJ20" s="141"/>
      <c r="CK20" s="141"/>
      <c r="CL20" s="141"/>
      <c r="CM20" s="141"/>
      <c r="CN20" s="141" t="s">
        <v>64</v>
      </c>
      <c r="CO20" s="141"/>
      <c r="CP20" s="141"/>
      <c r="CQ20" s="141"/>
      <c r="CR20" s="141"/>
      <c r="CS20" s="141"/>
      <c r="CT20" s="141"/>
      <c r="CU20" s="141" t="s">
        <v>64</v>
      </c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</row>
    <row r="21" spans="1:175" ht="21.75" customHeight="1">
      <c r="A21" s="44" t="s">
        <v>50</v>
      </c>
      <c r="B21" s="45"/>
      <c r="C21" s="45"/>
      <c r="D21" s="45"/>
      <c r="E21" s="46"/>
      <c r="F21" s="47" t="s">
        <v>177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  <c r="AJ21" s="141" t="s">
        <v>64</v>
      </c>
      <c r="AK21" s="141"/>
      <c r="AL21" s="141"/>
      <c r="AM21" s="141"/>
      <c r="AN21" s="141"/>
      <c r="AO21" s="141"/>
      <c r="AP21" s="141"/>
      <c r="AQ21" s="141" t="s">
        <v>64</v>
      </c>
      <c r="AR21" s="141"/>
      <c r="AS21" s="141"/>
      <c r="AT21" s="141"/>
      <c r="AU21" s="141"/>
      <c r="AV21" s="141"/>
      <c r="AW21" s="141"/>
      <c r="AX21" s="141" t="s">
        <v>64</v>
      </c>
      <c r="AY21" s="141"/>
      <c r="AZ21" s="141"/>
      <c r="BA21" s="141"/>
      <c r="BB21" s="141"/>
      <c r="BC21" s="141"/>
      <c r="BD21" s="141"/>
      <c r="BE21" s="141" t="s">
        <v>64</v>
      </c>
      <c r="BF21" s="141"/>
      <c r="BG21" s="141"/>
      <c r="BH21" s="141"/>
      <c r="BI21" s="141"/>
      <c r="BJ21" s="141"/>
      <c r="BK21" s="141"/>
      <c r="BL21" s="141" t="s">
        <v>64</v>
      </c>
      <c r="BM21" s="141"/>
      <c r="BN21" s="141"/>
      <c r="BO21" s="141"/>
      <c r="BP21" s="141"/>
      <c r="BQ21" s="141"/>
      <c r="BR21" s="141"/>
      <c r="BS21" s="141" t="s">
        <v>64</v>
      </c>
      <c r="BT21" s="141"/>
      <c r="BU21" s="141"/>
      <c r="BV21" s="141"/>
      <c r="BW21" s="141"/>
      <c r="BX21" s="141"/>
      <c r="BY21" s="141"/>
      <c r="BZ21" s="141" t="s">
        <v>64</v>
      </c>
      <c r="CA21" s="141"/>
      <c r="CB21" s="141"/>
      <c r="CC21" s="141"/>
      <c r="CD21" s="141"/>
      <c r="CE21" s="141"/>
      <c r="CF21" s="141"/>
      <c r="CG21" s="141" t="s">
        <v>64</v>
      </c>
      <c r="CH21" s="141"/>
      <c r="CI21" s="141"/>
      <c r="CJ21" s="141"/>
      <c r="CK21" s="141"/>
      <c r="CL21" s="141"/>
      <c r="CM21" s="141"/>
      <c r="CN21" s="141" t="s">
        <v>64</v>
      </c>
      <c r="CO21" s="141"/>
      <c r="CP21" s="141"/>
      <c r="CQ21" s="141"/>
      <c r="CR21" s="141"/>
      <c r="CS21" s="141"/>
      <c r="CT21" s="141"/>
      <c r="CU21" s="141" t="s">
        <v>64</v>
      </c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</row>
    <row r="22" spans="1:175" ht="11.25">
      <c r="A22" s="44"/>
      <c r="B22" s="45"/>
      <c r="C22" s="45"/>
      <c r="D22" s="45"/>
      <c r="E22" s="46"/>
      <c r="F22" s="47" t="s">
        <v>178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141" t="s">
        <v>64</v>
      </c>
      <c r="AK22" s="141"/>
      <c r="AL22" s="141"/>
      <c r="AM22" s="141"/>
      <c r="AN22" s="141"/>
      <c r="AO22" s="141"/>
      <c r="AP22" s="141"/>
      <c r="AQ22" s="141" t="s">
        <v>64</v>
      </c>
      <c r="AR22" s="141"/>
      <c r="AS22" s="141"/>
      <c r="AT22" s="141"/>
      <c r="AU22" s="141"/>
      <c r="AV22" s="141"/>
      <c r="AW22" s="141"/>
      <c r="AX22" s="141" t="s">
        <v>64</v>
      </c>
      <c r="AY22" s="141"/>
      <c r="AZ22" s="141"/>
      <c r="BA22" s="141"/>
      <c r="BB22" s="141"/>
      <c r="BC22" s="141"/>
      <c r="BD22" s="141"/>
      <c r="BE22" s="141" t="s">
        <v>64</v>
      </c>
      <c r="BF22" s="141"/>
      <c r="BG22" s="141"/>
      <c r="BH22" s="141"/>
      <c r="BI22" s="141"/>
      <c r="BJ22" s="141"/>
      <c r="BK22" s="141"/>
      <c r="BL22" s="141" t="s">
        <v>64</v>
      </c>
      <c r="BM22" s="141"/>
      <c r="BN22" s="141"/>
      <c r="BO22" s="141"/>
      <c r="BP22" s="141"/>
      <c r="BQ22" s="141"/>
      <c r="BR22" s="141"/>
      <c r="BS22" s="141" t="s">
        <v>64</v>
      </c>
      <c r="BT22" s="141"/>
      <c r="BU22" s="141"/>
      <c r="BV22" s="141"/>
      <c r="BW22" s="141"/>
      <c r="BX22" s="141"/>
      <c r="BY22" s="141"/>
      <c r="BZ22" s="141" t="s">
        <v>64</v>
      </c>
      <c r="CA22" s="141"/>
      <c r="CB22" s="141"/>
      <c r="CC22" s="141"/>
      <c r="CD22" s="141"/>
      <c r="CE22" s="141"/>
      <c r="CF22" s="141"/>
      <c r="CG22" s="141" t="s">
        <v>64</v>
      </c>
      <c r="CH22" s="141"/>
      <c r="CI22" s="141"/>
      <c r="CJ22" s="141"/>
      <c r="CK22" s="141"/>
      <c r="CL22" s="141"/>
      <c r="CM22" s="141"/>
      <c r="CN22" s="141" t="s">
        <v>64</v>
      </c>
      <c r="CO22" s="141"/>
      <c r="CP22" s="141"/>
      <c r="CQ22" s="141"/>
      <c r="CR22" s="141"/>
      <c r="CS22" s="141"/>
      <c r="CT22" s="141"/>
      <c r="CU22" s="141" t="s">
        <v>64</v>
      </c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</row>
    <row r="23" spans="1:175" ht="21.75" customHeight="1">
      <c r="A23" s="44" t="s">
        <v>50</v>
      </c>
      <c r="B23" s="45"/>
      <c r="C23" s="45"/>
      <c r="D23" s="45"/>
      <c r="E23" s="46"/>
      <c r="F23" s="47" t="s">
        <v>179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  <c r="AJ23" s="141" t="s">
        <v>64</v>
      </c>
      <c r="AK23" s="141"/>
      <c r="AL23" s="141"/>
      <c r="AM23" s="141"/>
      <c r="AN23" s="141"/>
      <c r="AO23" s="141"/>
      <c r="AP23" s="141"/>
      <c r="AQ23" s="141" t="s">
        <v>64</v>
      </c>
      <c r="AR23" s="141"/>
      <c r="AS23" s="141"/>
      <c r="AT23" s="141"/>
      <c r="AU23" s="141"/>
      <c r="AV23" s="141"/>
      <c r="AW23" s="141"/>
      <c r="AX23" s="141" t="s">
        <v>64</v>
      </c>
      <c r="AY23" s="141"/>
      <c r="AZ23" s="141"/>
      <c r="BA23" s="141"/>
      <c r="BB23" s="141"/>
      <c r="BC23" s="141"/>
      <c r="BD23" s="141"/>
      <c r="BE23" s="141" t="s">
        <v>64</v>
      </c>
      <c r="BF23" s="141"/>
      <c r="BG23" s="141"/>
      <c r="BH23" s="141"/>
      <c r="BI23" s="141"/>
      <c r="BJ23" s="141"/>
      <c r="BK23" s="141"/>
      <c r="BL23" s="141" t="s">
        <v>64</v>
      </c>
      <c r="BM23" s="141"/>
      <c r="BN23" s="141"/>
      <c r="BO23" s="141"/>
      <c r="BP23" s="141"/>
      <c r="BQ23" s="141"/>
      <c r="BR23" s="141"/>
      <c r="BS23" s="141" t="s">
        <v>64</v>
      </c>
      <c r="BT23" s="141"/>
      <c r="BU23" s="141"/>
      <c r="BV23" s="141"/>
      <c r="BW23" s="141"/>
      <c r="BX23" s="141"/>
      <c r="BY23" s="141"/>
      <c r="BZ23" s="141" t="s">
        <v>64</v>
      </c>
      <c r="CA23" s="141"/>
      <c r="CB23" s="141"/>
      <c r="CC23" s="141"/>
      <c r="CD23" s="141"/>
      <c r="CE23" s="141"/>
      <c r="CF23" s="141"/>
      <c r="CG23" s="141" t="s">
        <v>64</v>
      </c>
      <c r="CH23" s="141"/>
      <c r="CI23" s="141"/>
      <c r="CJ23" s="141"/>
      <c r="CK23" s="141"/>
      <c r="CL23" s="141"/>
      <c r="CM23" s="141"/>
      <c r="CN23" s="141" t="s">
        <v>64</v>
      </c>
      <c r="CO23" s="141"/>
      <c r="CP23" s="141"/>
      <c r="CQ23" s="141"/>
      <c r="CR23" s="141"/>
      <c r="CS23" s="141"/>
      <c r="CT23" s="141"/>
      <c r="CU23" s="141" t="s">
        <v>64</v>
      </c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</row>
    <row r="24" spans="1:175" ht="11.25">
      <c r="A24" s="44" t="s">
        <v>56</v>
      </c>
      <c r="B24" s="45"/>
      <c r="C24" s="45"/>
      <c r="D24" s="45"/>
      <c r="E24" s="46"/>
      <c r="F24" s="47" t="s">
        <v>180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141" t="s">
        <v>64</v>
      </c>
      <c r="AK24" s="141"/>
      <c r="AL24" s="141"/>
      <c r="AM24" s="141"/>
      <c r="AN24" s="141"/>
      <c r="AO24" s="141"/>
      <c r="AP24" s="141"/>
      <c r="AQ24" s="141" t="s">
        <v>64</v>
      </c>
      <c r="AR24" s="141"/>
      <c r="AS24" s="141"/>
      <c r="AT24" s="141"/>
      <c r="AU24" s="141"/>
      <c r="AV24" s="141"/>
      <c r="AW24" s="141"/>
      <c r="AX24" s="141" t="s">
        <v>64</v>
      </c>
      <c r="AY24" s="141"/>
      <c r="AZ24" s="141"/>
      <c r="BA24" s="141"/>
      <c r="BB24" s="141"/>
      <c r="BC24" s="141"/>
      <c r="BD24" s="141"/>
      <c r="BE24" s="141" t="s">
        <v>64</v>
      </c>
      <c r="BF24" s="141"/>
      <c r="BG24" s="141"/>
      <c r="BH24" s="141"/>
      <c r="BI24" s="141"/>
      <c r="BJ24" s="141"/>
      <c r="BK24" s="141"/>
      <c r="BL24" s="141" t="s">
        <v>64</v>
      </c>
      <c r="BM24" s="141"/>
      <c r="BN24" s="141"/>
      <c r="BO24" s="141"/>
      <c r="BP24" s="141"/>
      <c r="BQ24" s="141"/>
      <c r="BR24" s="141"/>
      <c r="BS24" s="141" t="s">
        <v>64</v>
      </c>
      <c r="BT24" s="141"/>
      <c r="BU24" s="141"/>
      <c r="BV24" s="141"/>
      <c r="BW24" s="141"/>
      <c r="BX24" s="141"/>
      <c r="BY24" s="141"/>
      <c r="BZ24" s="141" t="s">
        <v>64</v>
      </c>
      <c r="CA24" s="141"/>
      <c r="CB24" s="141"/>
      <c r="CC24" s="141"/>
      <c r="CD24" s="141"/>
      <c r="CE24" s="141"/>
      <c r="CF24" s="141"/>
      <c r="CG24" s="141" t="s">
        <v>64</v>
      </c>
      <c r="CH24" s="141"/>
      <c r="CI24" s="141"/>
      <c r="CJ24" s="141"/>
      <c r="CK24" s="141"/>
      <c r="CL24" s="141"/>
      <c r="CM24" s="141"/>
      <c r="CN24" s="141" t="s">
        <v>64</v>
      </c>
      <c r="CO24" s="141"/>
      <c r="CP24" s="141"/>
      <c r="CQ24" s="141"/>
      <c r="CR24" s="141"/>
      <c r="CS24" s="141"/>
      <c r="CT24" s="141"/>
      <c r="CU24" s="141" t="s">
        <v>64</v>
      </c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</row>
    <row r="25" spans="1:175" ht="11.25">
      <c r="A25" s="44" t="s">
        <v>57</v>
      </c>
      <c r="B25" s="45"/>
      <c r="C25" s="45"/>
      <c r="D25" s="45"/>
      <c r="E25" s="46"/>
      <c r="F25" s="47" t="s">
        <v>181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J25" s="141" t="s">
        <v>64</v>
      </c>
      <c r="AK25" s="141"/>
      <c r="AL25" s="141"/>
      <c r="AM25" s="141"/>
      <c r="AN25" s="141"/>
      <c r="AO25" s="141"/>
      <c r="AP25" s="141"/>
      <c r="AQ25" s="141" t="s">
        <v>64</v>
      </c>
      <c r="AR25" s="141"/>
      <c r="AS25" s="141"/>
      <c r="AT25" s="141"/>
      <c r="AU25" s="141"/>
      <c r="AV25" s="141"/>
      <c r="AW25" s="141"/>
      <c r="AX25" s="141" t="s">
        <v>64</v>
      </c>
      <c r="AY25" s="141"/>
      <c r="AZ25" s="141"/>
      <c r="BA25" s="141"/>
      <c r="BB25" s="141"/>
      <c r="BC25" s="141"/>
      <c r="BD25" s="141"/>
      <c r="BE25" s="141" t="s">
        <v>64</v>
      </c>
      <c r="BF25" s="141"/>
      <c r="BG25" s="141"/>
      <c r="BH25" s="141"/>
      <c r="BI25" s="141"/>
      <c r="BJ25" s="141"/>
      <c r="BK25" s="141"/>
      <c r="BL25" s="141" t="s">
        <v>64</v>
      </c>
      <c r="BM25" s="141"/>
      <c r="BN25" s="141"/>
      <c r="BO25" s="141"/>
      <c r="BP25" s="141"/>
      <c r="BQ25" s="141"/>
      <c r="BR25" s="141"/>
      <c r="BS25" s="141" t="s">
        <v>64</v>
      </c>
      <c r="BT25" s="141"/>
      <c r="BU25" s="141"/>
      <c r="BV25" s="141"/>
      <c r="BW25" s="141"/>
      <c r="BX25" s="141"/>
      <c r="BY25" s="141"/>
      <c r="BZ25" s="141" t="s">
        <v>64</v>
      </c>
      <c r="CA25" s="141"/>
      <c r="CB25" s="141"/>
      <c r="CC25" s="141"/>
      <c r="CD25" s="141"/>
      <c r="CE25" s="141"/>
      <c r="CF25" s="141"/>
      <c r="CG25" s="141" t="s">
        <v>64</v>
      </c>
      <c r="CH25" s="141"/>
      <c r="CI25" s="141"/>
      <c r="CJ25" s="141"/>
      <c r="CK25" s="141"/>
      <c r="CL25" s="141"/>
      <c r="CM25" s="141"/>
      <c r="CN25" s="141" t="s">
        <v>64</v>
      </c>
      <c r="CO25" s="141"/>
      <c r="CP25" s="141"/>
      <c r="CQ25" s="141"/>
      <c r="CR25" s="141"/>
      <c r="CS25" s="141"/>
      <c r="CT25" s="141"/>
      <c r="CU25" s="141" t="s">
        <v>64</v>
      </c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</row>
    <row r="26" spans="1:175" ht="11.25">
      <c r="A26" s="44" t="s">
        <v>58</v>
      </c>
      <c r="B26" s="45"/>
      <c r="C26" s="45"/>
      <c r="D26" s="45"/>
      <c r="E26" s="46"/>
      <c r="F26" s="47" t="s">
        <v>182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141" t="s">
        <v>64</v>
      </c>
      <c r="AK26" s="141"/>
      <c r="AL26" s="141"/>
      <c r="AM26" s="141"/>
      <c r="AN26" s="141"/>
      <c r="AO26" s="141"/>
      <c r="AP26" s="141"/>
      <c r="AQ26" s="141" t="s">
        <v>64</v>
      </c>
      <c r="AR26" s="141"/>
      <c r="AS26" s="141"/>
      <c r="AT26" s="141"/>
      <c r="AU26" s="141"/>
      <c r="AV26" s="141"/>
      <c r="AW26" s="141"/>
      <c r="AX26" s="141" t="s">
        <v>64</v>
      </c>
      <c r="AY26" s="141"/>
      <c r="AZ26" s="141"/>
      <c r="BA26" s="141"/>
      <c r="BB26" s="141"/>
      <c r="BC26" s="141"/>
      <c r="BD26" s="141"/>
      <c r="BE26" s="141" t="s">
        <v>64</v>
      </c>
      <c r="BF26" s="141"/>
      <c r="BG26" s="141"/>
      <c r="BH26" s="141"/>
      <c r="BI26" s="141"/>
      <c r="BJ26" s="141"/>
      <c r="BK26" s="141"/>
      <c r="BL26" s="141" t="s">
        <v>64</v>
      </c>
      <c r="BM26" s="141"/>
      <c r="BN26" s="141"/>
      <c r="BO26" s="141"/>
      <c r="BP26" s="141"/>
      <c r="BQ26" s="141"/>
      <c r="BR26" s="141"/>
      <c r="BS26" s="141" t="s">
        <v>64</v>
      </c>
      <c r="BT26" s="141"/>
      <c r="BU26" s="141"/>
      <c r="BV26" s="141"/>
      <c r="BW26" s="141"/>
      <c r="BX26" s="141"/>
      <c r="BY26" s="141"/>
      <c r="BZ26" s="141" t="s">
        <v>64</v>
      </c>
      <c r="CA26" s="141"/>
      <c r="CB26" s="141"/>
      <c r="CC26" s="141"/>
      <c r="CD26" s="141"/>
      <c r="CE26" s="141"/>
      <c r="CF26" s="141"/>
      <c r="CG26" s="141" t="s">
        <v>64</v>
      </c>
      <c r="CH26" s="141"/>
      <c r="CI26" s="141"/>
      <c r="CJ26" s="141"/>
      <c r="CK26" s="141"/>
      <c r="CL26" s="141"/>
      <c r="CM26" s="141"/>
      <c r="CN26" s="141" t="s">
        <v>64</v>
      </c>
      <c r="CO26" s="141"/>
      <c r="CP26" s="141"/>
      <c r="CQ26" s="141"/>
      <c r="CR26" s="141"/>
      <c r="CS26" s="141"/>
      <c r="CT26" s="141"/>
      <c r="CU26" s="141" t="s">
        <v>64</v>
      </c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</row>
    <row r="27" spans="1:175" ht="21.75" customHeight="1">
      <c r="A27" s="62" t="s">
        <v>46</v>
      </c>
      <c r="B27" s="63"/>
      <c r="C27" s="63"/>
      <c r="D27" s="63"/>
      <c r="E27" s="64"/>
      <c r="F27" s="65" t="s">
        <v>30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J27" s="141" t="s">
        <v>64</v>
      </c>
      <c r="AK27" s="141"/>
      <c r="AL27" s="141"/>
      <c r="AM27" s="141"/>
      <c r="AN27" s="141"/>
      <c r="AO27" s="141"/>
      <c r="AP27" s="141"/>
      <c r="AQ27" s="141" t="s">
        <v>64</v>
      </c>
      <c r="AR27" s="141"/>
      <c r="AS27" s="141"/>
      <c r="AT27" s="141"/>
      <c r="AU27" s="141"/>
      <c r="AV27" s="141"/>
      <c r="AW27" s="141"/>
      <c r="AX27" s="141" t="s">
        <v>64</v>
      </c>
      <c r="AY27" s="141"/>
      <c r="AZ27" s="141"/>
      <c r="BA27" s="141"/>
      <c r="BB27" s="141"/>
      <c r="BC27" s="141"/>
      <c r="BD27" s="141"/>
      <c r="BE27" s="141" t="s">
        <v>64</v>
      </c>
      <c r="BF27" s="141"/>
      <c r="BG27" s="141"/>
      <c r="BH27" s="141"/>
      <c r="BI27" s="141"/>
      <c r="BJ27" s="141"/>
      <c r="BK27" s="141"/>
      <c r="BL27" s="141" t="s">
        <v>64</v>
      </c>
      <c r="BM27" s="141"/>
      <c r="BN27" s="141"/>
      <c r="BO27" s="141"/>
      <c r="BP27" s="141"/>
      <c r="BQ27" s="141"/>
      <c r="BR27" s="141"/>
      <c r="BS27" s="141" t="s">
        <v>64</v>
      </c>
      <c r="BT27" s="141"/>
      <c r="BU27" s="141"/>
      <c r="BV27" s="141"/>
      <c r="BW27" s="141"/>
      <c r="BX27" s="141"/>
      <c r="BY27" s="141"/>
      <c r="BZ27" s="141" t="s">
        <v>64</v>
      </c>
      <c r="CA27" s="141"/>
      <c r="CB27" s="141"/>
      <c r="CC27" s="141"/>
      <c r="CD27" s="141"/>
      <c r="CE27" s="141"/>
      <c r="CF27" s="141"/>
      <c r="CG27" s="141" t="s">
        <v>64</v>
      </c>
      <c r="CH27" s="141"/>
      <c r="CI27" s="141"/>
      <c r="CJ27" s="141"/>
      <c r="CK27" s="141"/>
      <c r="CL27" s="141"/>
      <c r="CM27" s="141"/>
      <c r="CN27" s="141" t="s">
        <v>64</v>
      </c>
      <c r="CO27" s="141"/>
      <c r="CP27" s="141"/>
      <c r="CQ27" s="141"/>
      <c r="CR27" s="141"/>
      <c r="CS27" s="141"/>
      <c r="CT27" s="141"/>
      <c r="CU27" s="141" t="s">
        <v>64</v>
      </c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</row>
    <row r="28" spans="1:175" ht="21.75" customHeight="1">
      <c r="A28" s="44" t="s">
        <v>50</v>
      </c>
      <c r="B28" s="45"/>
      <c r="C28" s="45"/>
      <c r="D28" s="45"/>
      <c r="E28" s="46"/>
      <c r="F28" s="47" t="s">
        <v>183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J28" s="141" t="s">
        <v>64</v>
      </c>
      <c r="AK28" s="141"/>
      <c r="AL28" s="141"/>
      <c r="AM28" s="141"/>
      <c r="AN28" s="141"/>
      <c r="AO28" s="141"/>
      <c r="AP28" s="141"/>
      <c r="AQ28" s="141" t="s">
        <v>64</v>
      </c>
      <c r="AR28" s="141"/>
      <c r="AS28" s="141"/>
      <c r="AT28" s="141"/>
      <c r="AU28" s="141"/>
      <c r="AV28" s="141"/>
      <c r="AW28" s="141"/>
      <c r="AX28" s="141" t="s">
        <v>64</v>
      </c>
      <c r="AY28" s="141"/>
      <c r="AZ28" s="141"/>
      <c r="BA28" s="141"/>
      <c r="BB28" s="141"/>
      <c r="BC28" s="141"/>
      <c r="BD28" s="141"/>
      <c r="BE28" s="141" t="s">
        <v>64</v>
      </c>
      <c r="BF28" s="141"/>
      <c r="BG28" s="141"/>
      <c r="BH28" s="141"/>
      <c r="BI28" s="141"/>
      <c r="BJ28" s="141"/>
      <c r="BK28" s="141"/>
      <c r="BL28" s="141" t="s">
        <v>64</v>
      </c>
      <c r="BM28" s="141"/>
      <c r="BN28" s="141"/>
      <c r="BO28" s="141"/>
      <c r="BP28" s="141"/>
      <c r="BQ28" s="141"/>
      <c r="BR28" s="141"/>
      <c r="BS28" s="141" t="s">
        <v>64</v>
      </c>
      <c r="BT28" s="141"/>
      <c r="BU28" s="141"/>
      <c r="BV28" s="141"/>
      <c r="BW28" s="141"/>
      <c r="BX28" s="141"/>
      <c r="BY28" s="141"/>
      <c r="BZ28" s="141" t="s">
        <v>64</v>
      </c>
      <c r="CA28" s="141"/>
      <c r="CB28" s="141"/>
      <c r="CC28" s="141"/>
      <c r="CD28" s="141"/>
      <c r="CE28" s="141"/>
      <c r="CF28" s="141"/>
      <c r="CG28" s="141" t="s">
        <v>64</v>
      </c>
      <c r="CH28" s="141"/>
      <c r="CI28" s="141"/>
      <c r="CJ28" s="141"/>
      <c r="CK28" s="141"/>
      <c r="CL28" s="141"/>
      <c r="CM28" s="141"/>
      <c r="CN28" s="141" t="s">
        <v>64</v>
      </c>
      <c r="CO28" s="141"/>
      <c r="CP28" s="141"/>
      <c r="CQ28" s="141"/>
      <c r="CR28" s="141"/>
      <c r="CS28" s="141"/>
      <c r="CT28" s="141"/>
      <c r="CU28" s="141" t="s">
        <v>64</v>
      </c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</row>
    <row r="29" spans="1:175" ht="21.75" customHeight="1">
      <c r="A29" s="44" t="s">
        <v>52</v>
      </c>
      <c r="B29" s="45"/>
      <c r="C29" s="45"/>
      <c r="D29" s="45"/>
      <c r="E29" s="46"/>
      <c r="F29" s="47" t="s">
        <v>184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141" t="s">
        <v>64</v>
      </c>
      <c r="AK29" s="141"/>
      <c r="AL29" s="141"/>
      <c r="AM29" s="141"/>
      <c r="AN29" s="141"/>
      <c r="AO29" s="141"/>
      <c r="AP29" s="141"/>
      <c r="AQ29" s="141" t="s">
        <v>64</v>
      </c>
      <c r="AR29" s="141"/>
      <c r="AS29" s="141"/>
      <c r="AT29" s="141"/>
      <c r="AU29" s="141"/>
      <c r="AV29" s="141"/>
      <c r="AW29" s="141"/>
      <c r="AX29" s="141" t="s">
        <v>64</v>
      </c>
      <c r="AY29" s="141"/>
      <c r="AZ29" s="141"/>
      <c r="BA29" s="141"/>
      <c r="BB29" s="141"/>
      <c r="BC29" s="141"/>
      <c r="BD29" s="141"/>
      <c r="BE29" s="141" t="s">
        <v>64</v>
      </c>
      <c r="BF29" s="141"/>
      <c r="BG29" s="141"/>
      <c r="BH29" s="141"/>
      <c r="BI29" s="141"/>
      <c r="BJ29" s="141"/>
      <c r="BK29" s="141"/>
      <c r="BL29" s="141" t="s">
        <v>64</v>
      </c>
      <c r="BM29" s="141"/>
      <c r="BN29" s="141"/>
      <c r="BO29" s="141"/>
      <c r="BP29" s="141"/>
      <c r="BQ29" s="141"/>
      <c r="BR29" s="141"/>
      <c r="BS29" s="141" t="s">
        <v>64</v>
      </c>
      <c r="BT29" s="141"/>
      <c r="BU29" s="141"/>
      <c r="BV29" s="141"/>
      <c r="BW29" s="141"/>
      <c r="BX29" s="141"/>
      <c r="BY29" s="141"/>
      <c r="BZ29" s="141" t="s">
        <v>64</v>
      </c>
      <c r="CA29" s="141"/>
      <c r="CB29" s="141"/>
      <c r="CC29" s="141"/>
      <c r="CD29" s="141"/>
      <c r="CE29" s="141"/>
      <c r="CF29" s="141"/>
      <c r="CG29" s="141" t="s">
        <v>64</v>
      </c>
      <c r="CH29" s="141"/>
      <c r="CI29" s="141"/>
      <c r="CJ29" s="141"/>
      <c r="CK29" s="141"/>
      <c r="CL29" s="141"/>
      <c r="CM29" s="141"/>
      <c r="CN29" s="141" t="s">
        <v>64</v>
      </c>
      <c r="CO29" s="141"/>
      <c r="CP29" s="141"/>
      <c r="CQ29" s="141"/>
      <c r="CR29" s="141"/>
      <c r="CS29" s="141"/>
      <c r="CT29" s="141"/>
      <c r="CU29" s="141" t="s">
        <v>64</v>
      </c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</row>
    <row r="30" spans="1:175" ht="11.25">
      <c r="A30" s="62" t="s">
        <v>47</v>
      </c>
      <c r="B30" s="63"/>
      <c r="C30" s="63"/>
      <c r="D30" s="63"/>
      <c r="E30" s="64"/>
      <c r="F30" s="65" t="s">
        <v>210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7"/>
      <c r="AJ30" s="141" t="s">
        <v>64</v>
      </c>
      <c r="AK30" s="141"/>
      <c r="AL30" s="141"/>
      <c r="AM30" s="141"/>
      <c r="AN30" s="141"/>
      <c r="AO30" s="141"/>
      <c r="AP30" s="141"/>
      <c r="AQ30" s="141" t="s">
        <v>64</v>
      </c>
      <c r="AR30" s="141"/>
      <c r="AS30" s="141"/>
      <c r="AT30" s="141"/>
      <c r="AU30" s="141"/>
      <c r="AV30" s="141"/>
      <c r="AW30" s="141"/>
      <c r="AX30" s="141" t="s">
        <v>64</v>
      </c>
      <c r="AY30" s="141"/>
      <c r="AZ30" s="141"/>
      <c r="BA30" s="141"/>
      <c r="BB30" s="141"/>
      <c r="BC30" s="141"/>
      <c r="BD30" s="141"/>
      <c r="BE30" s="141" t="s">
        <v>64</v>
      </c>
      <c r="BF30" s="141"/>
      <c r="BG30" s="141"/>
      <c r="BH30" s="141"/>
      <c r="BI30" s="141"/>
      <c r="BJ30" s="141"/>
      <c r="BK30" s="141"/>
      <c r="BL30" s="141" t="s">
        <v>64</v>
      </c>
      <c r="BM30" s="141"/>
      <c r="BN30" s="141"/>
      <c r="BO30" s="141"/>
      <c r="BP30" s="141"/>
      <c r="BQ30" s="141"/>
      <c r="BR30" s="141"/>
      <c r="BS30" s="141" t="s">
        <v>64</v>
      </c>
      <c r="BT30" s="141"/>
      <c r="BU30" s="141"/>
      <c r="BV30" s="141"/>
      <c r="BW30" s="141"/>
      <c r="BX30" s="141"/>
      <c r="BY30" s="141"/>
      <c r="BZ30" s="141" t="s">
        <v>64</v>
      </c>
      <c r="CA30" s="141"/>
      <c r="CB30" s="141"/>
      <c r="CC30" s="141"/>
      <c r="CD30" s="141"/>
      <c r="CE30" s="141"/>
      <c r="CF30" s="141"/>
      <c r="CG30" s="141" t="s">
        <v>64</v>
      </c>
      <c r="CH30" s="141"/>
      <c r="CI30" s="141"/>
      <c r="CJ30" s="141"/>
      <c r="CK30" s="141"/>
      <c r="CL30" s="141"/>
      <c r="CM30" s="141"/>
      <c r="CN30" s="141" t="s">
        <v>64</v>
      </c>
      <c r="CO30" s="141"/>
      <c r="CP30" s="141"/>
      <c r="CQ30" s="141"/>
      <c r="CR30" s="141"/>
      <c r="CS30" s="141"/>
      <c r="CT30" s="141"/>
      <c r="CU30" s="141" t="s">
        <v>64</v>
      </c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</row>
    <row r="31" spans="1:175" ht="11.25">
      <c r="A31" s="44" t="s">
        <v>50</v>
      </c>
      <c r="B31" s="45"/>
      <c r="C31" s="45"/>
      <c r="D31" s="45"/>
      <c r="E31" s="46"/>
      <c r="F31" s="47" t="s">
        <v>185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  <c r="AJ31" s="141" t="s">
        <v>64</v>
      </c>
      <c r="AK31" s="141"/>
      <c r="AL31" s="141"/>
      <c r="AM31" s="141"/>
      <c r="AN31" s="141"/>
      <c r="AO31" s="141"/>
      <c r="AP31" s="141"/>
      <c r="AQ31" s="141" t="s">
        <v>64</v>
      </c>
      <c r="AR31" s="141"/>
      <c r="AS31" s="141"/>
      <c r="AT31" s="141"/>
      <c r="AU31" s="141"/>
      <c r="AV31" s="141"/>
      <c r="AW31" s="141"/>
      <c r="AX31" s="141" t="s">
        <v>64</v>
      </c>
      <c r="AY31" s="141"/>
      <c r="AZ31" s="141"/>
      <c r="BA31" s="141"/>
      <c r="BB31" s="141"/>
      <c r="BC31" s="141"/>
      <c r="BD31" s="141"/>
      <c r="BE31" s="141" t="s">
        <v>64</v>
      </c>
      <c r="BF31" s="141"/>
      <c r="BG31" s="141"/>
      <c r="BH31" s="141"/>
      <c r="BI31" s="141"/>
      <c r="BJ31" s="141"/>
      <c r="BK31" s="141"/>
      <c r="BL31" s="141" t="s">
        <v>64</v>
      </c>
      <c r="BM31" s="141"/>
      <c r="BN31" s="141"/>
      <c r="BO31" s="141"/>
      <c r="BP31" s="141"/>
      <c r="BQ31" s="141"/>
      <c r="BR31" s="141"/>
      <c r="BS31" s="141" t="s">
        <v>64</v>
      </c>
      <c r="BT31" s="141"/>
      <c r="BU31" s="141"/>
      <c r="BV31" s="141"/>
      <c r="BW31" s="141"/>
      <c r="BX31" s="141"/>
      <c r="BY31" s="141"/>
      <c r="BZ31" s="141" t="s">
        <v>64</v>
      </c>
      <c r="CA31" s="141"/>
      <c r="CB31" s="141"/>
      <c r="CC31" s="141"/>
      <c r="CD31" s="141"/>
      <c r="CE31" s="141"/>
      <c r="CF31" s="141"/>
      <c r="CG31" s="141" t="s">
        <v>64</v>
      </c>
      <c r="CH31" s="141"/>
      <c r="CI31" s="141"/>
      <c r="CJ31" s="141"/>
      <c r="CK31" s="141"/>
      <c r="CL31" s="141"/>
      <c r="CM31" s="141"/>
      <c r="CN31" s="141" t="s">
        <v>64</v>
      </c>
      <c r="CO31" s="141"/>
      <c r="CP31" s="141"/>
      <c r="CQ31" s="141"/>
      <c r="CR31" s="141"/>
      <c r="CS31" s="141"/>
      <c r="CT31" s="141"/>
      <c r="CU31" s="141" t="s">
        <v>64</v>
      </c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</row>
    <row r="32" spans="1:175" ht="11.25">
      <c r="A32" s="44" t="s">
        <v>52</v>
      </c>
      <c r="B32" s="45"/>
      <c r="C32" s="45"/>
      <c r="D32" s="45"/>
      <c r="E32" s="46"/>
      <c r="F32" s="47" t="s">
        <v>186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  <c r="AJ32" s="141" t="s">
        <v>64</v>
      </c>
      <c r="AK32" s="141"/>
      <c r="AL32" s="141"/>
      <c r="AM32" s="141"/>
      <c r="AN32" s="141"/>
      <c r="AO32" s="141"/>
      <c r="AP32" s="141"/>
      <c r="AQ32" s="141" t="s">
        <v>64</v>
      </c>
      <c r="AR32" s="141"/>
      <c r="AS32" s="141"/>
      <c r="AT32" s="141"/>
      <c r="AU32" s="141"/>
      <c r="AV32" s="141"/>
      <c r="AW32" s="141"/>
      <c r="AX32" s="141" t="s">
        <v>64</v>
      </c>
      <c r="AY32" s="141"/>
      <c r="AZ32" s="141"/>
      <c r="BA32" s="141"/>
      <c r="BB32" s="141"/>
      <c r="BC32" s="141"/>
      <c r="BD32" s="141"/>
      <c r="BE32" s="141" t="s">
        <v>64</v>
      </c>
      <c r="BF32" s="141"/>
      <c r="BG32" s="141"/>
      <c r="BH32" s="141"/>
      <c r="BI32" s="141"/>
      <c r="BJ32" s="141"/>
      <c r="BK32" s="141"/>
      <c r="BL32" s="141" t="s">
        <v>64</v>
      </c>
      <c r="BM32" s="141"/>
      <c r="BN32" s="141"/>
      <c r="BO32" s="141"/>
      <c r="BP32" s="141"/>
      <c r="BQ32" s="141"/>
      <c r="BR32" s="141"/>
      <c r="BS32" s="141" t="s">
        <v>64</v>
      </c>
      <c r="BT32" s="141"/>
      <c r="BU32" s="141"/>
      <c r="BV32" s="141"/>
      <c r="BW32" s="141"/>
      <c r="BX32" s="141"/>
      <c r="BY32" s="141"/>
      <c r="BZ32" s="141" t="s">
        <v>64</v>
      </c>
      <c r="CA32" s="141"/>
      <c r="CB32" s="141"/>
      <c r="CC32" s="141"/>
      <c r="CD32" s="141"/>
      <c r="CE32" s="141"/>
      <c r="CF32" s="141"/>
      <c r="CG32" s="141" t="s">
        <v>64</v>
      </c>
      <c r="CH32" s="141"/>
      <c r="CI32" s="141"/>
      <c r="CJ32" s="141"/>
      <c r="CK32" s="141"/>
      <c r="CL32" s="141"/>
      <c r="CM32" s="141"/>
      <c r="CN32" s="141" t="s">
        <v>64</v>
      </c>
      <c r="CO32" s="141"/>
      <c r="CP32" s="141"/>
      <c r="CQ32" s="141"/>
      <c r="CR32" s="141"/>
      <c r="CS32" s="141"/>
      <c r="CT32" s="141"/>
      <c r="CU32" s="141" t="s">
        <v>64</v>
      </c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</row>
    <row r="33" spans="1:175" ht="11.25">
      <c r="A33" s="44" t="s">
        <v>57</v>
      </c>
      <c r="B33" s="45"/>
      <c r="C33" s="45"/>
      <c r="D33" s="45"/>
      <c r="E33" s="46"/>
      <c r="F33" s="47" t="s">
        <v>196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  <c r="AJ33" s="141" t="s">
        <v>64</v>
      </c>
      <c r="AK33" s="141"/>
      <c r="AL33" s="141"/>
      <c r="AM33" s="141"/>
      <c r="AN33" s="141"/>
      <c r="AO33" s="141"/>
      <c r="AP33" s="141"/>
      <c r="AQ33" s="141" t="s">
        <v>64</v>
      </c>
      <c r="AR33" s="141"/>
      <c r="AS33" s="141"/>
      <c r="AT33" s="141"/>
      <c r="AU33" s="141"/>
      <c r="AV33" s="141"/>
      <c r="AW33" s="141"/>
      <c r="AX33" s="141" t="s">
        <v>64</v>
      </c>
      <c r="AY33" s="141"/>
      <c r="AZ33" s="141"/>
      <c r="BA33" s="141"/>
      <c r="BB33" s="141"/>
      <c r="BC33" s="141"/>
      <c r="BD33" s="141"/>
      <c r="BE33" s="141" t="s">
        <v>64</v>
      </c>
      <c r="BF33" s="141"/>
      <c r="BG33" s="141"/>
      <c r="BH33" s="141"/>
      <c r="BI33" s="141"/>
      <c r="BJ33" s="141"/>
      <c r="BK33" s="141"/>
      <c r="BL33" s="141" t="s">
        <v>64</v>
      </c>
      <c r="BM33" s="141"/>
      <c r="BN33" s="141"/>
      <c r="BO33" s="141"/>
      <c r="BP33" s="141"/>
      <c r="BQ33" s="141"/>
      <c r="BR33" s="141"/>
      <c r="BS33" s="141" t="s">
        <v>64</v>
      </c>
      <c r="BT33" s="141"/>
      <c r="BU33" s="141"/>
      <c r="BV33" s="141"/>
      <c r="BW33" s="141"/>
      <c r="BX33" s="141"/>
      <c r="BY33" s="141"/>
      <c r="BZ33" s="141" t="s">
        <v>64</v>
      </c>
      <c r="CA33" s="141"/>
      <c r="CB33" s="141"/>
      <c r="CC33" s="141"/>
      <c r="CD33" s="141"/>
      <c r="CE33" s="141"/>
      <c r="CF33" s="141"/>
      <c r="CG33" s="141" t="s">
        <v>64</v>
      </c>
      <c r="CH33" s="141"/>
      <c r="CI33" s="141"/>
      <c r="CJ33" s="141"/>
      <c r="CK33" s="141"/>
      <c r="CL33" s="141"/>
      <c r="CM33" s="141"/>
      <c r="CN33" s="141" t="s">
        <v>64</v>
      </c>
      <c r="CO33" s="141"/>
      <c r="CP33" s="141"/>
      <c r="CQ33" s="141"/>
      <c r="CR33" s="141"/>
      <c r="CS33" s="141"/>
      <c r="CT33" s="141"/>
      <c r="CU33" s="141" t="s">
        <v>64</v>
      </c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</row>
    <row r="34" spans="1:175" ht="21.75" customHeight="1">
      <c r="A34" s="62" t="s">
        <v>59</v>
      </c>
      <c r="B34" s="63"/>
      <c r="C34" s="63"/>
      <c r="D34" s="63"/>
      <c r="E34" s="64"/>
      <c r="F34" s="65" t="s">
        <v>60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141" t="s">
        <v>64</v>
      </c>
      <c r="AK34" s="141"/>
      <c r="AL34" s="141"/>
      <c r="AM34" s="141"/>
      <c r="AN34" s="141"/>
      <c r="AO34" s="141"/>
      <c r="AP34" s="141"/>
      <c r="AQ34" s="141" t="s">
        <v>64</v>
      </c>
      <c r="AR34" s="141"/>
      <c r="AS34" s="141"/>
      <c r="AT34" s="141"/>
      <c r="AU34" s="141"/>
      <c r="AV34" s="141"/>
      <c r="AW34" s="141"/>
      <c r="AX34" s="141" t="s">
        <v>64</v>
      </c>
      <c r="AY34" s="141"/>
      <c r="AZ34" s="141"/>
      <c r="BA34" s="141"/>
      <c r="BB34" s="141"/>
      <c r="BC34" s="141"/>
      <c r="BD34" s="141"/>
      <c r="BE34" s="141" t="s">
        <v>64</v>
      </c>
      <c r="BF34" s="141"/>
      <c r="BG34" s="141"/>
      <c r="BH34" s="141"/>
      <c r="BI34" s="141"/>
      <c r="BJ34" s="141"/>
      <c r="BK34" s="141"/>
      <c r="BL34" s="141" t="s">
        <v>64</v>
      </c>
      <c r="BM34" s="141"/>
      <c r="BN34" s="141"/>
      <c r="BO34" s="141"/>
      <c r="BP34" s="141"/>
      <c r="BQ34" s="141"/>
      <c r="BR34" s="141"/>
      <c r="BS34" s="141" t="s">
        <v>64</v>
      </c>
      <c r="BT34" s="141"/>
      <c r="BU34" s="141"/>
      <c r="BV34" s="141"/>
      <c r="BW34" s="141"/>
      <c r="BX34" s="141"/>
      <c r="BY34" s="141"/>
      <c r="BZ34" s="141" t="s">
        <v>64</v>
      </c>
      <c r="CA34" s="141"/>
      <c r="CB34" s="141"/>
      <c r="CC34" s="141"/>
      <c r="CD34" s="141"/>
      <c r="CE34" s="141"/>
      <c r="CF34" s="141"/>
      <c r="CG34" s="141" t="s">
        <v>64</v>
      </c>
      <c r="CH34" s="141"/>
      <c r="CI34" s="141"/>
      <c r="CJ34" s="141"/>
      <c r="CK34" s="141"/>
      <c r="CL34" s="141"/>
      <c r="CM34" s="141"/>
      <c r="CN34" s="141" t="s">
        <v>64</v>
      </c>
      <c r="CO34" s="141"/>
      <c r="CP34" s="141"/>
      <c r="CQ34" s="141"/>
      <c r="CR34" s="141"/>
      <c r="CS34" s="141"/>
      <c r="CT34" s="141"/>
      <c r="CU34" s="141" t="s">
        <v>64</v>
      </c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</row>
    <row r="35" spans="1:175" ht="21.75" customHeight="1">
      <c r="A35" s="44" t="s">
        <v>50</v>
      </c>
      <c r="B35" s="45"/>
      <c r="C35" s="45"/>
      <c r="D35" s="45"/>
      <c r="E35" s="46"/>
      <c r="F35" s="47" t="s">
        <v>197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  <c r="AJ35" s="141" t="s">
        <v>64</v>
      </c>
      <c r="AK35" s="141"/>
      <c r="AL35" s="141"/>
      <c r="AM35" s="141"/>
      <c r="AN35" s="141"/>
      <c r="AO35" s="141"/>
      <c r="AP35" s="141"/>
      <c r="AQ35" s="141" t="s">
        <v>64</v>
      </c>
      <c r="AR35" s="141"/>
      <c r="AS35" s="141"/>
      <c r="AT35" s="141"/>
      <c r="AU35" s="141"/>
      <c r="AV35" s="141"/>
      <c r="AW35" s="141"/>
      <c r="AX35" s="141" t="s">
        <v>212</v>
      </c>
      <c r="AY35" s="141"/>
      <c r="AZ35" s="141"/>
      <c r="BA35" s="141"/>
      <c r="BB35" s="141"/>
      <c r="BC35" s="141"/>
      <c r="BD35" s="141"/>
      <c r="BE35" s="141" t="s">
        <v>64</v>
      </c>
      <c r="BF35" s="141"/>
      <c r="BG35" s="141"/>
      <c r="BH35" s="141"/>
      <c r="BI35" s="141"/>
      <c r="BJ35" s="141"/>
      <c r="BK35" s="141"/>
      <c r="BL35" s="141" t="s">
        <v>212</v>
      </c>
      <c r="BM35" s="141"/>
      <c r="BN35" s="141"/>
      <c r="BO35" s="141"/>
      <c r="BP35" s="141"/>
      <c r="BQ35" s="141"/>
      <c r="BR35" s="141"/>
      <c r="BS35" s="141" t="s">
        <v>64</v>
      </c>
      <c r="BT35" s="141"/>
      <c r="BU35" s="141"/>
      <c r="BV35" s="141"/>
      <c r="BW35" s="141"/>
      <c r="BX35" s="141"/>
      <c r="BY35" s="141"/>
      <c r="BZ35" s="141" t="s">
        <v>64</v>
      </c>
      <c r="CA35" s="141"/>
      <c r="CB35" s="141"/>
      <c r="CC35" s="141"/>
      <c r="CD35" s="141"/>
      <c r="CE35" s="141"/>
      <c r="CF35" s="141"/>
      <c r="CG35" s="141" t="s">
        <v>64</v>
      </c>
      <c r="CH35" s="141"/>
      <c r="CI35" s="141"/>
      <c r="CJ35" s="141"/>
      <c r="CK35" s="141"/>
      <c r="CL35" s="141"/>
      <c r="CM35" s="141"/>
      <c r="CN35" s="141" t="s">
        <v>212</v>
      </c>
      <c r="CO35" s="141"/>
      <c r="CP35" s="141"/>
      <c r="CQ35" s="141"/>
      <c r="CR35" s="141"/>
      <c r="CS35" s="141"/>
      <c r="CT35" s="141"/>
      <c r="CU35" s="141" t="s">
        <v>212</v>
      </c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</row>
    <row r="36" spans="1:175" ht="21.75" customHeight="1">
      <c r="A36" s="44" t="s">
        <v>56</v>
      </c>
      <c r="B36" s="45"/>
      <c r="C36" s="45"/>
      <c r="D36" s="45"/>
      <c r="E36" s="46"/>
      <c r="F36" s="47" t="s">
        <v>198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J36" s="141" t="s">
        <v>64</v>
      </c>
      <c r="AK36" s="141"/>
      <c r="AL36" s="141"/>
      <c r="AM36" s="141"/>
      <c r="AN36" s="141"/>
      <c r="AO36" s="141"/>
      <c r="AP36" s="141"/>
      <c r="AQ36" s="141" t="s">
        <v>64</v>
      </c>
      <c r="AR36" s="141"/>
      <c r="AS36" s="141"/>
      <c r="AT36" s="141"/>
      <c r="AU36" s="141"/>
      <c r="AV36" s="141"/>
      <c r="AW36" s="141"/>
      <c r="AX36" s="141" t="s">
        <v>64</v>
      </c>
      <c r="AY36" s="141"/>
      <c r="AZ36" s="141"/>
      <c r="BA36" s="141"/>
      <c r="BB36" s="141"/>
      <c r="BC36" s="141"/>
      <c r="BD36" s="141"/>
      <c r="BE36" s="141" t="s">
        <v>211</v>
      </c>
      <c r="BF36" s="141"/>
      <c r="BG36" s="141"/>
      <c r="BH36" s="141"/>
      <c r="BI36" s="141"/>
      <c r="BJ36" s="141"/>
      <c r="BK36" s="141"/>
      <c r="BL36" s="141" t="s">
        <v>211</v>
      </c>
      <c r="BM36" s="141"/>
      <c r="BN36" s="141"/>
      <c r="BO36" s="141"/>
      <c r="BP36" s="141"/>
      <c r="BQ36" s="141"/>
      <c r="BR36" s="141"/>
      <c r="BS36" s="141" t="s">
        <v>64</v>
      </c>
      <c r="BT36" s="141"/>
      <c r="BU36" s="141"/>
      <c r="BV36" s="141"/>
      <c r="BW36" s="141"/>
      <c r="BX36" s="141"/>
      <c r="BY36" s="141"/>
      <c r="BZ36" s="141" t="s">
        <v>64</v>
      </c>
      <c r="CA36" s="141"/>
      <c r="CB36" s="141"/>
      <c r="CC36" s="141"/>
      <c r="CD36" s="141"/>
      <c r="CE36" s="141"/>
      <c r="CF36" s="141"/>
      <c r="CG36" s="141" t="s">
        <v>64</v>
      </c>
      <c r="CH36" s="141"/>
      <c r="CI36" s="141"/>
      <c r="CJ36" s="141"/>
      <c r="CK36" s="141"/>
      <c r="CL36" s="141"/>
      <c r="CM36" s="141"/>
      <c r="CN36" s="141" t="s">
        <v>211</v>
      </c>
      <c r="CO36" s="141"/>
      <c r="CP36" s="141"/>
      <c r="CQ36" s="141"/>
      <c r="CR36" s="141"/>
      <c r="CS36" s="141"/>
      <c r="CT36" s="141"/>
      <c r="CU36" s="141" t="s">
        <v>211</v>
      </c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</row>
    <row r="37" spans="1:175" ht="11.25">
      <c r="A37" s="44" t="s">
        <v>199</v>
      </c>
      <c r="B37" s="45"/>
      <c r="C37" s="45"/>
      <c r="D37" s="45"/>
      <c r="E37" s="46"/>
      <c r="F37" s="47" t="s">
        <v>200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141" t="s">
        <v>64</v>
      </c>
      <c r="AK37" s="141"/>
      <c r="AL37" s="141"/>
      <c r="AM37" s="141"/>
      <c r="AN37" s="141"/>
      <c r="AO37" s="141"/>
      <c r="AP37" s="141"/>
      <c r="AQ37" s="141" t="s">
        <v>64</v>
      </c>
      <c r="AR37" s="141"/>
      <c r="AS37" s="141"/>
      <c r="AT37" s="141"/>
      <c r="AU37" s="141"/>
      <c r="AV37" s="141"/>
      <c r="AW37" s="141"/>
      <c r="AX37" s="141" t="s">
        <v>64</v>
      </c>
      <c r="AY37" s="141"/>
      <c r="AZ37" s="141"/>
      <c r="BA37" s="141"/>
      <c r="BB37" s="141"/>
      <c r="BC37" s="141"/>
      <c r="BD37" s="141"/>
      <c r="BE37" s="141" t="s">
        <v>64</v>
      </c>
      <c r="BF37" s="141"/>
      <c r="BG37" s="141"/>
      <c r="BH37" s="141"/>
      <c r="BI37" s="141"/>
      <c r="BJ37" s="141"/>
      <c r="BK37" s="141"/>
      <c r="BL37" s="141" t="s">
        <v>64</v>
      </c>
      <c r="BM37" s="141"/>
      <c r="BN37" s="141"/>
      <c r="BO37" s="141"/>
      <c r="BP37" s="141"/>
      <c r="BQ37" s="141"/>
      <c r="BR37" s="141"/>
      <c r="BS37" s="141" t="s">
        <v>64</v>
      </c>
      <c r="BT37" s="141"/>
      <c r="BU37" s="141"/>
      <c r="BV37" s="141"/>
      <c r="BW37" s="141"/>
      <c r="BX37" s="141"/>
      <c r="BY37" s="141"/>
      <c r="BZ37" s="141" t="s">
        <v>64</v>
      </c>
      <c r="CA37" s="141"/>
      <c r="CB37" s="141"/>
      <c r="CC37" s="141"/>
      <c r="CD37" s="141"/>
      <c r="CE37" s="141"/>
      <c r="CF37" s="141"/>
      <c r="CG37" s="141" t="s">
        <v>64</v>
      </c>
      <c r="CH37" s="141"/>
      <c r="CI37" s="141"/>
      <c r="CJ37" s="141"/>
      <c r="CK37" s="141"/>
      <c r="CL37" s="141"/>
      <c r="CM37" s="141"/>
      <c r="CN37" s="141" t="s">
        <v>64</v>
      </c>
      <c r="CO37" s="141"/>
      <c r="CP37" s="141"/>
      <c r="CQ37" s="141"/>
      <c r="CR37" s="141"/>
      <c r="CS37" s="141"/>
      <c r="CT37" s="141"/>
      <c r="CU37" s="141" t="s">
        <v>64</v>
      </c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</row>
    <row r="38" spans="1:175" ht="11.25">
      <c r="A38" s="62" t="s">
        <v>187</v>
      </c>
      <c r="B38" s="63"/>
      <c r="C38" s="63"/>
      <c r="D38" s="63"/>
      <c r="E38" s="64"/>
      <c r="F38" s="65" t="s">
        <v>188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141" t="s">
        <v>64</v>
      </c>
      <c r="AK38" s="141"/>
      <c r="AL38" s="141"/>
      <c r="AM38" s="141"/>
      <c r="AN38" s="141"/>
      <c r="AO38" s="141"/>
      <c r="AP38" s="141"/>
      <c r="AQ38" s="141" t="s">
        <v>64</v>
      </c>
      <c r="AR38" s="141"/>
      <c r="AS38" s="141"/>
      <c r="AT38" s="141"/>
      <c r="AU38" s="141"/>
      <c r="AV38" s="141"/>
      <c r="AW38" s="141"/>
      <c r="AX38" s="141" t="s">
        <v>64</v>
      </c>
      <c r="AY38" s="141"/>
      <c r="AZ38" s="141"/>
      <c r="BA38" s="141"/>
      <c r="BB38" s="141"/>
      <c r="BC38" s="141"/>
      <c r="BD38" s="141"/>
      <c r="BE38" s="141" t="s">
        <v>64</v>
      </c>
      <c r="BF38" s="141"/>
      <c r="BG38" s="141"/>
      <c r="BH38" s="141"/>
      <c r="BI38" s="141"/>
      <c r="BJ38" s="141"/>
      <c r="BK38" s="141"/>
      <c r="BL38" s="141" t="s">
        <v>64</v>
      </c>
      <c r="BM38" s="141"/>
      <c r="BN38" s="141"/>
      <c r="BO38" s="141"/>
      <c r="BP38" s="141"/>
      <c r="BQ38" s="141"/>
      <c r="BR38" s="141"/>
      <c r="BS38" s="141" t="s">
        <v>64</v>
      </c>
      <c r="BT38" s="141"/>
      <c r="BU38" s="141"/>
      <c r="BV38" s="141"/>
      <c r="BW38" s="141"/>
      <c r="BX38" s="141"/>
      <c r="BY38" s="141"/>
      <c r="BZ38" s="141" t="s">
        <v>64</v>
      </c>
      <c r="CA38" s="141"/>
      <c r="CB38" s="141"/>
      <c r="CC38" s="141"/>
      <c r="CD38" s="141"/>
      <c r="CE38" s="141"/>
      <c r="CF38" s="141"/>
      <c r="CG38" s="141" t="s">
        <v>64</v>
      </c>
      <c r="CH38" s="141"/>
      <c r="CI38" s="141"/>
      <c r="CJ38" s="141"/>
      <c r="CK38" s="141"/>
      <c r="CL38" s="141"/>
      <c r="CM38" s="141"/>
      <c r="CN38" s="141" t="s">
        <v>64</v>
      </c>
      <c r="CO38" s="141"/>
      <c r="CP38" s="141"/>
      <c r="CQ38" s="141"/>
      <c r="CR38" s="141"/>
      <c r="CS38" s="141"/>
      <c r="CT38" s="141"/>
      <c r="CU38" s="141" t="s">
        <v>64</v>
      </c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</row>
    <row r="39" spans="1:175" ht="11.25">
      <c r="A39" s="44" t="s">
        <v>50</v>
      </c>
      <c r="B39" s="45"/>
      <c r="C39" s="45"/>
      <c r="D39" s="45"/>
      <c r="E39" s="46"/>
      <c r="F39" s="47" t="s">
        <v>61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  <c r="AJ39" s="141" t="s">
        <v>64</v>
      </c>
      <c r="AK39" s="141"/>
      <c r="AL39" s="141"/>
      <c r="AM39" s="141"/>
      <c r="AN39" s="141"/>
      <c r="AO39" s="141"/>
      <c r="AP39" s="141"/>
      <c r="AQ39" s="141" t="s">
        <v>64</v>
      </c>
      <c r="AR39" s="141"/>
      <c r="AS39" s="141"/>
      <c r="AT39" s="141"/>
      <c r="AU39" s="141"/>
      <c r="AV39" s="141"/>
      <c r="AW39" s="141"/>
      <c r="AX39" s="141" t="s">
        <v>64</v>
      </c>
      <c r="AY39" s="141"/>
      <c r="AZ39" s="141"/>
      <c r="BA39" s="141"/>
      <c r="BB39" s="141"/>
      <c r="BC39" s="141"/>
      <c r="BD39" s="141"/>
      <c r="BE39" s="141" t="s">
        <v>64</v>
      </c>
      <c r="BF39" s="141"/>
      <c r="BG39" s="141"/>
      <c r="BH39" s="141"/>
      <c r="BI39" s="141"/>
      <c r="BJ39" s="141"/>
      <c r="BK39" s="141"/>
      <c r="BL39" s="141" t="s">
        <v>64</v>
      </c>
      <c r="BM39" s="141"/>
      <c r="BN39" s="141"/>
      <c r="BO39" s="141"/>
      <c r="BP39" s="141"/>
      <c r="BQ39" s="141"/>
      <c r="BR39" s="141"/>
      <c r="BS39" s="141" t="s">
        <v>64</v>
      </c>
      <c r="BT39" s="141"/>
      <c r="BU39" s="141"/>
      <c r="BV39" s="141"/>
      <c r="BW39" s="141"/>
      <c r="BX39" s="141"/>
      <c r="BY39" s="141"/>
      <c r="BZ39" s="141" t="s">
        <v>64</v>
      </c>
      <c r="CA39" s="141"/>
      <c r="CB39" s="141"/>
      <c r="CC39" s="141"/>
      <c r="CD39" s="141"/>
      <c r="CE39" s="141"/>
      <c r="CF39" s="141"/>
      <c r="CG39" s="141" t="s">
        <v>64</v>
      </c>
      <c r="CH39" s="141"/>
      <c r="CI39" s="141"/>
      <c r="CJ39" s="141"/>
      <c r="CK39" s="141"/>
      <c r="CL39" s="141"/>
      <c r="CM39" s="141"/>
      <c r="CN39" s="141" t="s">
        <v>64</v>
      </c>
      <c r="CO39" s="141"/>
      <c r="CP39" s="141"/>
      <c r="CQ39" s="141"/>
      <c r="CR39" s="141"/>
      <c r="CS39" s="141"/>
      <c r="CT39" s="141"/>
      <c r="CU39" s="141" t="s">
        <v>64</v>
      </c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</row>
    <row r="40" spans="1:175" ht="11.25">
      <c r="A40" s="62" t="s">
        <v>29</v>
      </c>
      <c r="B40" s="63"/>
      <c r="C40" s="63"/>
      <c r="D40" s="63"/>
      <c r="E40" s="64"/>
      <c r="F40" s="65" t="s">
        <v>31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7"/>
      <c r="AJ40" s="141" t="s">
        <v>64</v>
      </c>
      <c r="AK40" s="141"/>
      <c r="AL40" s="141"/>
      <c r="AM40" s="141"/>
      <c r="AN40" s="141"/>
      <c r="AO40" s="141"/>
      <c r="AP40" s="141"/>
      <c r="AQ40" s="141" t="s">
        <v>64</v>
      </c>
      <c r="AR40" s="141"/>
      <c r="AS40" s="141"/>
      <c r="AT40" s="141"/>
      <c r="AU40" s="141"/>
      <c r="AV40" s="141"/>
      <c r="AW40" s="141"/>
      <c r="AX40" s="141" t="s">
        <v>64</v>
      </c>
      <c r="AY40" s="141"/>
      <c r="AZ40" s="141"/>
      <c r="BA40" s="141"/>
      <c r="BB40" s="141"/>
      <c r="BC40" s="141"/>
      <c r="BD40" s="141"/>
      <c r="BE40" s="141" t="s">
        <v>64</v>
      </c>
      <c r="BF40" s="141"/>
      <c r="BG40" s="141"/>
      <c r="BH40" s="141"/>
      <c r="BI40" s="141"/>
      <c r="BJ40" s="141"/>
      <c r="BK40" s="141"/>
      <c r="BL40" s="141" t="s">
        <v>64</v>
      </c>
      <c r="BM40" s="141"/>
      <c r="BN40" s="141"/>
      <c r="BO40" s="141"/>
      <c r="BP40" s="141"/>
      <c r="BQ40" s="141"/>
      <c r="BR40" s="141"/>
      <c r="BS40" s="141" t="s">
        <v>64</v>
      </c>
      <c r="BT40" s="141"/>
      <c r="BU40" s="141"/>
      <c r="BV40" s="141"/>
      <c r="BW40" s="141"/>
      <c r="BX40" s="141"/>
      <c r="BY40" s="141"/>
      <c r="BZ40" s="141" t="s">
        <v>64</v>
      </c>
      <c r="CA40" s="141"/>
      <c r="CB40" s="141"/>
      <c r="CC40" s="141"/>
      <c r="CD40" s="141"/>
      <c r="CE40" s="141"/>
      <c r="CF40" s="141"/>
      <c r="CG40" s="141" t="s">
        <v>64</v>
      </c>
      <c r="CH40" s="141"/>
      <c r="CI40" s="141"/>
      <c r="CJ40" s="141"/>
      <c r="CK40" s="141"/>
      <c r="CL40" s="141"/>
      <c r="CM40" s="141"/>
      <c r="CN40" s="141" t="s">
        <v>64</v>
      </c>
      <c r="CO40" s="141"/>
      <c r="CP40" s="141"/>
      <c r="CQ40" s="141"/>
      <c r="CR40" s="141"/>
      <c r="CS40" s="141"/>
      <c r="CT40" s="141"/>
      <c r="CU40" s="141" t="s">
        <v>64</v>
      </c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</row>
    <row r="41" spans="1:175" ht="11.25">
      <c r="A41" s="62" t="s">
        <v>48</v>
      </c>
      <c r="B41" s="63"/>
      <c r="C41" s="63"/>
      <c r="D41" s="63"/>
      <c r="E41" s="64"/>
      <c r="F41" s="65" t="s">
        <v>32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7"/>
      <c r="AJ41" s="141" t="s">
        <v>64</v>
      </c>
      <c r="AK41" s="141"/>
      <c r="AL41" s="141"/>
      <c r="AM41" s="141"/>
      <c r="AN41" s="141"/>
      <c r="AO41" s="141"/>
      <c r="AP41" s="141"/>
      <c r="AQ41" s="141" t="s">
        <v>64</v>
      </c>
      <c r="AR41" s="141"/>
      <c r="AS41" s="141"/>
      <c r="AT41" s="141"/>
      <c r="AU41" s="141"/>
      <c r="AV41" s="141"/>
      <c r="AW41" s="141"/>
      <c r="AX41" s="141" t="s">
        <v>64</v>
      </c>
      <c r="AY41" s="141"/>
      <c r="AZ41" s="141"/>
      <c r="BA41" s="141"/>
      <c r="BB41" s="141"/>
      <c r="BC41" s="141"/>
      <c r="BD41" s="141"/>
      <c r="BE41" s="141" t="s">
        <v>64</v>
      </c>
      <c r="BF41" s="141"/>
      <c r="BG41" s="141"/>
      <c r="BH41" s="141"/>
      <c r="BI41" s="141"/>
      <c r="BJ41" s="141"/>
      <c r="BK41" s="141"/>
      <c r="BL41" s="141" t="s">
        <v>64</v>
      </c>
      <c r="BM41" s="141"/>
      <c r="BN41" s="141"/>
      <c r="BO41" s="141"/>
      <c r="BP41" s="141"/>
      <c r="BQ41" s="141"/>
      <c r="BR41" s="141"/>
      <c r="BS41" s="141" t="s">
        <v>64</v>
      </c>
      <c r="BT41" s="141"/>
      <c r="BU41" s="141"/>
      <c r="BV41" s="141"/>
      <c r="BW41" s="141"/>
      <c r="BX41" s="141"/>
      <c r="BY41" s="141"/>
      <c r="BZ41" s="141" t="s">
        <v>64</v>
      </c>
      <c r="CA41" s="141"/>
      <c r="CB41" s="141"/>
      <c r="CC41" s="141"/>
      <c r="CD41" s="141"/>
      <c r="CE41" s="141"/>
      <c r="CF41" s="141"/>
      <c r="CG41" s="141" t="s">
        <v>64</v>
      </c>
      <c r="CH41" s="141"/>
      <c r="CI41" s="141"/>
      <c r="CJ41" s="141"/>
      <c r="CK41" s="141"/>
      <c r="CL41" s="141"/>
      <c r="CM41" s="141"/>
      <c r="CN41" s="141" t="s">
        <v>64</v>
      </c>
      <c r="CO41" s="141"/>
      <c r="CP41" s="141"/>
      <c r="CQ41" s="141"/>
      <c r="CR41" s="141"/>
      <c r="CS41" s="141"/>
      <c r="CT41" s="141"/>
      <c r="CU41" s="141" t="s">
        <v>64</v>
      </c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</row>
    <row r="42" spans="1:175" ht="11.25">
      <c r="A42" s="44"/>
      <c r="B42" s="45"/>
      <c r="C42" s="45"/>
      <c r="D42" s="45"/>
      <c r="E42" s="46"/>
      <c r="F42" s="47" t="s">
        <v>51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141" t="s">
        <v>64</v>
      </c>
      <c r="AK42" s="141"/>
      <c r="AL42" s="141"/>
      <c r="AM42" s="141"/>
      <c r="AN42" s="141"/>
      <c r="AO42" s="141"/>
      <c r="AP42" s="141"/>
      <c r="AQ42" s="141" t="s">
        <v>64</v>
      </c>
      <c r="AR42" s="141"/>
      <c r="AS42" s="141"/>
      <c r="AT42" s="141"/>
      <c r="AU42" s="141"/>
      <c r="AV42" s="141"/>
      <c r="AW42" s="141"/>
      <c r="AX42" s="141" t="s">
        <v>64</v>
      </c>
      <c r="AY42" s="141"/>
      <c r="AZ42" s="141"/>
      <c r="BA42" s="141"/>
      <c r="BB42" s="141"/>
      <c r="BC42" s="141"/>
      <c r="BD42" s="141"/>
      <c r="BE42" s="141" t="s">
        <v>64</v>
      </c>
      <c r="BF42" s="141"/>
      <c r="BG42" s="141"/>
      <c r="BH42" s="141"/>
      <c r="BI42" s="141"/>
      <c r="BJ42" s="141"/>
      <c r="BK42" s="141"/>
      <c r="BL42" s="141" t="s">
        <v>64</v>
      </c>
      <c r="BM42" s="141"/>
      <c r="BN42" s="141"/>
      <c r="BO42" s="141"/>
      <c r="BP42" s="141"/>
      <c r="BQ42" s="141"/>
      <c r="BR42" s="141"/>
      <c r="BS42" s="141" t="s">
        <v>64</v>
      </c>
      <c r="BT42" s="141"/>
      <c r="BU42" s="141"/>
      <c r="BV42" s="141"/>
      <c r="BW42" s="141"/>
      <c r="BX42" s="141"/>
      <c r="BY42" s="141"/>
      <c r="BZ42" s="141" t="s">
        <v>64</v>
      </c>
      <c r="CA42" s="141"/>
      <c r="CB42" s="141"/>
      <c r="CC42" s="141"/>
      <c r="CD42" s="141"/>
      <c r="CE42" s="141"/>
      <c r="CF42" s="141"/>
      <c r="CG42" s="141" t="s">
        <v>64</v>
      </c>
      <c r="CH42" s="141"/>
      <c r="CI42" s="141"/>
      <c r="CJ42" s="141"/>
      <c r="CK42" s="141"/>
      <c r="CL42" s="141"/>
      <c r="CM42" s="141"/>
      <c r="CN42" s="141" t="s">
        <v>64</v>
      </c>
      <c r="CO42" s="141"/>
      <c r="CP42" s="141"/>
      <c r="CQ42" s="141"/>
      <c r="CR42" s="141"/>
      <c r="CS42" s="141"/>
      <c r="CT42" s="141"/>
      <c r="CU42" s="141" t="s">
        <v>64</v>
      </c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</row>
    <row r="43" spans="1:175" ht="11.25">
      <c r="A43" s="44"/>
      <c r="B43" s="45"/>
      <c r="C43" s="45"/>
      <c r="D43" s="45"/>
      <c r="E43" s="46"/>
      <c r="F43" s="47" t="s">
        <v>201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141" t="s">
        <v>64</v>
      </c>
      <c r="AK43" s="141"/>
      <c r="AL43" s="141"/>
      <c r="AM43" s="141"/>
      <c r="AN43" s="141"/>
      <c r="AO43" s="141"/>
      <c r="AP43" s="141"/>
      <c r="AQ43" s="141" t="s">
        <v>64</v>
      </c>
      <c r="AR43" s="141"/>
      <c r="AS43" s="141"/>
      <c r="AT43" s="141"/>
      <c r="AU43" s="141"/>
      <c r="AV43" s="141"/>
      <c r="AW43" s="141"/>
      <c r="AX43" s="141" t="s">
        <v>64</v>
      </c>
      <c r="AY43" s="141"/>
      <c r="AZ43" s="141"/>
      <c r="BA43" s="141"/>
      <c r="BB43" s="141"/>
      <c r="BC43" s="141"/>
      <c r="BD43" s="141"/>
      <c r="BE43" s="141" t="s">
        <v>64</v>
      </c>
      <c r="BF43" s="141"/>
      <c r="BG43" s="141"/>
      <c r="BH43" s="141"/>
      <c r="BI43" s="141"/>
      <c r="BJ43" s="141"/>
      <c r="BK43" s="141"/>
      <c r="BL43" s="141" t="s">
        <v>64</v>
      </c>
      <c r="BM43" s="141"/>
      <c r="BN43" s="141"/>
      <c r="BO43" s="141"/>
      <c r="BP43" s="141"/>
      <c r="BQ43" s="141"/>
      <c r="BR43" s="141"/>
      <c r="BS43" s="141" t="s">
        <v>64</v>
      </c>
      <c r="BT43" s="141"/>
      <c r="BU43" s="141"/>
      <c r="BV43" s="141"/>
      <c r="BW43" s="141"/>
      <c r="BX43" s="141"/>
      <c r="BY43" s="141"/>
      <c r="BZ43" s="141" t="s">
        <v>64</v>
      </c>
      <c r="CA43" s="141"/>
      <c r="CB43" s="141"/>
      <c r="CC43" s="141"/>
      <c r="CD43" s="141"/>
      <c r="CE43" s="141"/>
      <c r="CF43" s="141"/>
      <c r="CG43" s="141" t="s">
        <v>64</v>
      </c>
      <c r="CH43" s="141"/>
      <c r="CI43" s="141"/>
      <c r="CJ43" s="141"/>
      <c r="CK43" s="141"/>
      <c r="CL43" s="141"/>
      <c r="CM43" s="141"/>
      <c r="CN43" s="141" t="s">
        <v>64</v>
      </c>
      <c r="CO43" s="141"/>
      <c r="CP43" s="141"/>
      <c r="CQ43" s="141"/>
      <c r="CR43" s="141"/>
      <c r="CS43" s="141"/>
      <c r="CT43" s="141"/>
      <c r="CU43" s="141" t="s">
        <v>64</v>
      </c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</row>
    <row r="44" spans="1:175" ht="11.25">
      <c r="A44" s="44" t="s">
        <v>50</v>
      </c>
      <c r="B44" s="45"/>
      <c r="C44" s="45"/>
      <c r="D44" s="45"/>
      <c r="E44" s="46"/>
      <c r="F44" s="47" t="s">
        <v>202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141" t="s">
        <v>64</v>
      </c>
      <c r="AK44" s="141"/>
      <c r="AL44" s="141"/>
      <c r="AM44" s="141"/>
      <c r="AN44" s="141"/>
      <c r="AO44" s="141"/>
      <c r="AP44" s="141"/>
      <c r="AQ44" s="141" t="s">
        <v>64</v>
      </c>
      <c r="AR44" s="141"/>
      <c r="AS44" s="141"/>
      <c r="AT44" s="141"/>
      <c r="AU44" s="141"/>
      <c r="AV44" s="141"/>
      <c r="AW44" s="141"/>
      <c r="AX44" s="141" t="s">
        <v>64</v>
      </c>
      <c r="AY44" s="141"/>
      <c r="AZ44" s="141"/>
      <c r="BA44" s="141"/>
      <c r="BB44" s="141"/>
      <c r="BC44" s="141"/>
      <c r="BD44" s="141"/>
      <c r="BE44" s="141" t="s">
        <v>213</v>
      </c>
      <c r="BF44" s="141"/>
      <c r="BG44" s="141"/>
      <c r="BH44" s="141"/>
      <c r="BI44" s="141"/>
      <c r="BJ44" s="141"/>
      <c r="BK44" s="141"/>
      <c r="BL44" s="141" t="s">
        <v>213</v>
      </c>
      <c r="BM44" s="141"/>
      <c r="BN44" s="141"/>
      <c r="BO44" s="141"/>
      <c r="BP44" s="141"/>
      <c r="BQ44" s="141"/>
      <c r="BR44" s="141"/>
      <c r="BS44" s="141" t="s">
        <v>64</v>
      </c>
      <c r="BT44" s="141"/>
      <c r="BU44" s="141"/>
      <c r="BV44" s="141"/>
      <c r="BW44" s="141"/>
      <c r="BX44" s="141"/>
      <c r="BY44" s="141"/>
      <c r="BZ44" s="141" t="s">
        <v>64</v>
      </c>
      <c r="CA44" s="141"/>
      <c r="CB44" s="141"/>
      <c r="CC44" s="141"/>
      <c r="CD44" s="141"/>
      <c r="CE44" s="141"/>
      <c r="CF44" s="141"/>
      <c r="CG44" s="141" t="s">
        <v>213</v>
      </c>
      <c r="CH44" s="141"/>
      <c r="CI44" s="141"/>
      <c r="CJ44" s="141"/>
      <c r="CK44" s="141"/>
      <c r="CL44" s="141"/>
      <c r="CM44" s="141"/>
      <c r="CN44" s="141" t="s">
        <v>64</v>
      </c>
      <c r="CO44" s="141"/>
      <c r="CP44" s="141"/>
      <c r="CQ44" s="141"/>
      <c r="CR44" s="141"/>
      <c r="CS44" s="141"/>
      <c r="CT44" s="141"/>
      <c r="CU44" s="141" t="s">
        <v>213</v>
      </c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</row>
    <row r="45" spans="1:175" ht="11.25">
      <c r="A45" s="44" t="s">
        <v>52</v>
      </c>
      <c r="B45" s="45"/>
      <c r="C45" s="45"/>
      <c r="D45" s="45"/>
      <c r="E45" s="46"/>
      <c r="F45" s="47" t="s">
        <v>203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9"/>
      <c r="AJ45" s="141" t="s">
        <v>64</v>
      </c>
      <c r="AK45" s="141"/>
      <c r="AL45" s="141"/>
      <c r="AM45" s="141"/>
      <c r="AN45" s="141"/>
      <c r="AO45" s="141"/>
      <c r="AP45" s="141"/>
      <c r="AQ45" s="141" t="s">
        <v>214</v>
      </c>
      <c r="AR45" s="141"/>
      <c r="AS45" s="141"/>
      <c r="AT45" s="141"/>
      <c r="AU45" s="141"/>
      <c r="AV45" s="141"/>
      <c r="AW45" s="141"/>
      <c r="AX45" s="141" t="s">
        <v>64</v>
      </c>
      <c r="AY45" s="141"/>
      <c r="AZ45" s="141"/>
      <c r="BA45" s="141"/>
      <c r="BB45" s="141"/>
      <c r="BC45" s="141"/>
      <c r="BD45" s="141"/>
      <c r="BE45" s="141" t="s">
        <v>64</v>
      </c>
      <c r="BF45" s="141"/>
      <c r="BG45" s="141"/>
      <c r="BH45" s="141"/>
      <c r="BI45" s="141"/>
      <c r="BJ45" s="141"/>
      <c r="BK45" s="141"/>
      <c r="BL45" s="141" t="s">
        <v>214</v>
      </c>
      <c r="BM45" s="141"/>
      <c r="BN45" s="141"/>
      <c r="BO45" s="141"/>
      <c r="BP45" s="141"/>
      <c r="BQ45" s="141"/>
      <c r="BR45" s="141"/>
      <c r="BS45" s="141" t="s">
        <v>64</v>
      </c>
      <c r="BT45" s="141"/>
      <c r="BU45" s="141"/>
      <c r="BV45" s="141"/>
      <c r="BW45" s="141"/>
      <c r="BX45" s="141"/>
      <c r="BY45" s="141"/>
      <c r="BZ45" s="141" t="s">
        <v>64</v>
      </c>
      <c r="CA45" s="141"/>
      <c r="CB45" s="141"/>
      <c r="CC45" s="141"/>
      <c r="CD45" s="141"/>
      <c r="CE45" s="141"/>
      <c r="CF45" s="141"/>
      <c r="CG45" s="141" t="s">
        <v>214</v>
      </c>
      <c r="CH45" s="141"/>
      <c r="CI45" s="141"/>
      <c r="CJ45" s="141"/>
      <c r="CK45" s="141"/>
      <c r="CL45" s="141"/>
      <c r="CM45" s="141"/>
      <c r="CN45" s="141" t="s">
        <v>64</v>
      </c>
      <c r="CO45" s="141"/>
      <c r="CP45" s="141"/>
      <c r="CQ45" s="141"/>
      <c r="CR45" s="141"/>
      <c r="CS45" s="141"/>
      <c r="CT45" s="141"/>
      <c r="CU45" s="141" t="s">
        <v>214</v>
      </c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</row>
    <row r="46" spans="1:175" s="8" customFormat="1" ht="21.75" customHeight="1">
      <c r="A46" s="44" t="s">
        <v>57</v>
      </c>
      <c r="B46" s="45"/>
      <c r="C46" s="45"/>
      <c r="D46" s="45"/>
      <c r="E46" s="46"/>
      <c r="F46" s="47" t="s">
        <v>204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/>
      <c r="AJ46" s="141" t="s">
        <v>64</v>
      </c>
      <c r="AK46" s="141"/>
      <c r="AL46" s="141"/>
      <c r="AM46" s="141"/>
      <c r="AN46" s="141"/>
      <c r="AO46" s="141"/>
      <c r="AP46" s="141"/>
      <c r="AQ46" s="141" t="s">
        <v>64</v>
      </c>
      <c r="AR46" s="141"/>
      <c r="AS46" s="141"/>
      <c r="AT46" s="141"/>
      <c r="AU46" s="141"/>
      <c r="AV46" s="141"/>
      <c r="AW46" s="141"/>
      <c r="AX46" s="141" t="s">
        <v>215</v>
      </c>
      <c r="AY46" s="141"/>
      <c r="AZ46" s="141"/>
      <c r="BA46" s="141"/>
      <c r="BB46" s="141"/>
      <c r="BC46" s="141"/>
      <c r="BD46" s="141"/>
      <c r="BE46" s="141" t="s">
        <v>64</v>
      </c>
      <c r="BF46" s="141"/>
      <c r="BG46" s="141"/>
      <c r="BH46" s="141"/>
      <c r="BI46" s="141"/>
      <c r="BJ46" s="141"/>
      <c r="BK46" s="141"/>
      <c r="BL46" s="141" t="s">
        <v>215</v>
      </c>
      <c r="BM46" s="141"/>
      <c r="BN46" s="141"/>
      <c r="BO46" s="141"/>
      <c r="BP46" s="141"/>
      <c r="BQ46" s="141"/>
      <c r="BR46" s="141"/>
      <c r="BS46" s="141" t="s">
        <v>64</v>
      </c>
      <c r="BT46" s="141"/>
      <c r="BU46" s="141"/>
      <c r="BV46" s="141"/>
      <c r="BW46" s="141"/>
      <c r="BX46" s="141"/>
      <c r="BY46" s="141"/>
      <c r="BZ46" s="141" t="s">
        <v>64</v>
      </c>
      <c r="CA46" s="141"/>
      <c r="CB46" s="141"/>
      <c r="CC46" s="141"/>
      <c r="CD46" s="141"/>
      <c r="CE46" s="141"/>
      <c r="CF46" s="141"/>
      <c r="CG46" s="141" t="s">
        <v>215</v>
      </c>
      <c r="CH46" s="141"/>
      <c r="CI46" s="141"/>
      <c r="CJ46" s="141"/>
      <c r="CK46" s="141"/>
      <c r="CL46" s="141"/>
      <c r="CM46" s="141"/>
      <c r="CN46" s="141" t="s">
        <v>64</v>
      </c>
      <c r="CO46" s="141"/>
      <c r="CP46" s="141"/>
      <c r="CQ46" s="141"/>
      <c r="CR46" s="141"/>
      <c r="CS46" s="141"/>
      <c r="CT46" s="141"/>
      <c r="CU46" s="141" t="s">
        <v>215</v>
      </c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</row>
    <row r="47" spans="1:175" ht="21.75" customHeight="1">
      <c r="A47" s="44" t="s">
        <v>62</v>
      </c>
      <c r="B47" s="45"/>
      <c r="C47" s="45"/>
      <c r="D47" s="45"/>
      <c r="E47" s="46"/>
      <c r="F47" s="47" t="s">
        <v>205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9"/>
      <c r="AJ47" s="141" t="s">
        <v>64</v>
      </c>
      <c r="AK47" s="141"/>
      <c r="AL47" s="141"/>
      <c r="AM47" s="141"/>
      <c r="AN47" s="141"/>
      <c r="AO47" s="141"/>
      <c r="AP47" s="141"/>
      <c r="AQ47" s="141" t="s">
        <v>64</v>
      </c>
      <c r="AR47" s="141"/>
      <c r="AS47" s="141"/>
      <c r="AT47" s="141"/>
      <c r="AU47" s="141"/>
      <c r="AV47" s="141"/>
      <c r="AW47" s="141"/>
      <c r="AX47" s="141" t="s">
        <v>211</v>
      </c>
      <c r="AY47" s="141"/>
      <c r="AZ47" s="141"/>
      <c r="BA47" s="141"/>
      <c r="BB47" s="141"/>
      <c r="BC47" s="141"/>
      <c r="BD47" s="141"/>
      <c r="BE47" s="141" t="s">
        <v>64</v>
      </c>
      <c r="BF47" s="141"/>
      <c r="BG47" s="141"/>
      <c r="BH47" s="141"/>
      <c r="BI47" s="141"/>
      <c r="BJ47" s="141"/>
      <c r="BK47" s="141"/>
      <c r="BL47" s="141" t="s">
        <v>211</v>
      </c>
      <c r="BM47" s="141"/>
      <c r="BN47" s="141"/>
      <c r="BO47" s="141"/>
      <c r="BP47" s="141"/>
      <c r="BQ47" s="141"/>
      <c r="BR47" s="141"/>
      <c r="BS47" s="141" t="s">
        <v>64</v>
      </c>
      <c r="BT47" s="141"/>
      <c r="BU47" s="141"/>
      <c r="BV47" s="141"/>
      <c r="BW47" s="141"/>
      <c r="BX47" s="141"/>
      <c r="BY47" s="141"/>
      <c r="BZ47" s="141" t="s">
        <v>64</v>
      </c>
      <c r="CA47" s="141"/>
      <c r="CB47" s="141"/>
      <c r="CC47" s="141"/>
      <c r="CD47" s="141"/>
      <c r="CE47" s="141"/>
      <c r="CF47" s="141"/>
      <c r="CG47" s="141" t="s">
        <v>64</v>
      </c>
      <c r="CH47" s="141"/>
      <c r="CI47" s="141"/>
      <c r="CJ47" s="141"/>
      <c r="CK47" s="141"/>
      <c r="CL47" s="141"/>
      <c r="CM47" s="141"/>
      <c r="CN47" s="141" t="s">
        <v>211</v>
      </c>
      <c r="CO47" s="141"/>
      <c r="CP47" s="141"/>
      <c r="CQ47" s="141"/>
      <c r="CR47" s="141"/>
      <c r="CS47" s="141"/>
      <c r="CT47" s="141"/>
      <c r="CU47" s="141" t="s">
        <v>211</v>
      </c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</row>
    <row r="48" spans="1:175" ht="11.25">
      <c r="A48" s="44" t="s">
        <v>63</v>
      </c>
      <c r="B48" s="45"/>
      <c r="C48" s="45"/>
      <c r="D48" s="45"/>
      <c r="E48" s="46"/>
      <c r="F48" s="47" t="s">
        <v>189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/>
      <c r="AJ48" s="141" t="s">
        <v>64</v>
      </c>
      <c r="AK48" s="141"/>
      <c r="AL48" s="141"/>
      <c r="AM48" s="141"/>
      <c r="AN48" s="141"/>
      <c r="AO48" s="141"/>
      <c r="AP48" s="141"/>
      <c r="AQ48" s="141" t="s">
        <v>64</v>
      </c>
      <c r="AR48" s="141"/>
      <c r="AS48" s="141"/>
      <c r="AT48" s="141"/>
      <c r="AU48" s="141"/>
      <c r="AV48" s="141"/>
      <c r="AW48" s="141"/>
      <c r="AX48" s="141" t="s">
        <v>214</v>
      </c>
      <c r="AY48" s="141"/>
      <c r="AZ48" s="141"/>
      <c r="BA48" s="141"/>
      <c r="BB48" s="141"/>
      <c r="BC48" s="141"/>
      <c r="BD48" s="141"/>
      <c r="BE48" s="141" t="s">
        <v>64</v>
      </c>
      <c r="BF48" s="141"/>
      <c r="BG48" s="141"/>
      <c r="BH48" s="141"/>
      <c r="BI48" s="141"/>
      <c r="BJ48" s="141"/>
      <c r="BK48" s="141"/>
      <c r="BL48" s="141" t="s">
        <v>214</v>
      </c>
      <c r="BM48" s="141"/>
      <c r="BN48" s="141"/>
      <c r="BO48" s="141"/>
      <c r="BP48" s="141"/>
      <c r="BQ48" s="141"/>
      <c r="BR48" s="141"/>
      <c r="BS48" s="141" t="s">
        <v>64</v>
      </c>
      <c r="BT48" s="141"/>
      <c r="BU48" s="141"/>
      <c r="BV48" s="141"/>
      <c r="BW48" s="141"/>
      <c r="BX48" s="141"/>
      <c r="BY48" s="141"/>
      <c r="BZ48" s="141" t="s">
        <v>64</v>
      </c>
      <c r="CA48" s="141"/>
      <c r="CB48" s="141"/>
      <c r="CC48" s="141"/>
      <c r="CD48" s="141"/>
      <c r="CE48" s="141"/>
      <c r="CF48" s="141"/>
      <c r="CG48" s="141" t="s">
        <v>64</v>
      </c>
      <c r="CH48" s="141"/>
      <c r="CI48" s="141"/>
      <c r="CJ48" s="141"/>
      <c r="CK48" s="141"/>
      <c r="CL48" s="141"/>
      <c r="CM48" s="141"/>
      <c r="CN48" s="141" t="s">
        <v>214</v>
      </c>
      <c r="CO48" s="141"/>
      <c r="CP48" s="141"/>
      <c r="CQ48" s="141"/>
      <c r="CR48" s="141"/>
      <c r="CS48" s="141"/>
      <c r="CT48" s="141"/>
      <c r="CU48" s="141" t="s">
        <v>214</v>
      </c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</row>
    <row r="49" spans="1:175" ht="11.25">
      <c r="A49" s="44" t="s">
        <v>206</v>
      </c>
      <c r="B49" s="45"/>
      <c r="C49" s="45"/>
      <c r="D49" s="45"/>
      <c r="E49" s="46"/>
      <c r="F49" s="47" t="s">
        <v>190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9"/>
      <c r="AJ49" s="141" t="s">
        <v>64</v>
      </c>
      <c r="AK49" s="141"/>
      <c r="AL49" s="141"/>
      <c r="AM49" s="141"/>
      <c r="AN49" s="141"/>
      <c r="AO49" s="141"/>
      <c r="AP49" s="141"/>
      <c r="AQ49" s="141" t="s">
        <v>64</v>
      </c>
      <c r="AR49" s="141"/>
      <c r="AS49" s="141"/>
      <c r="AT49" s="141"/>
      <c r="AU49" s="141"/>
      <c r="AV49" s="141"/>
      <c r="AW49" s="141"/>
      <c r="AX49" s="141" t="s">
        <v>64</v>
      </c>
      <c r="AY49" s="141"/>
      <c r="AZ49" s="141"/>
      <c r="BA49" s="141"/>
      <c r="BB49" s="141"/>
      <c r="BC49" s="141"/>
      <c r="BD49" s="141"/>
      <c r="BE49" s="141" t="s">
        <v>64</v>
      </c>
      <c r="BF49" s="141"/>
      <c r="BG49" s="141"/>
      <c r="BH49" s="141"/>
      <c r="BI49" s="141"/>
      <c r="BJ49" s="141"/>
      <c r="BK49" s="141"/>
      <c r="BL49" s="141" t="s">
        <v>64</v>
      </c>
      <c r="BM49" s="141"/>
      <c r="BN49" s="141"/>
      <c r="BO49" s="141"/>
      <c r="BP49" s="141"/>
      <c r="BQ49" s="141"/>
      <c r="BR49" s="141"/>
      <c r="BS49" s="141" t="s">
        <v>64</v>
      </c>
      <c r="BT49" s="141"/>
      <c r="BU49" s="141"/>
      <c r="BV49" s="141"/>
      <c r="BW49" s="141"/>
      <c r="BX49" s="141"/>
      <c r="BY49" s="141"/>
      <c r="BZ49" s="141" t="s">
        <v>64</v>
      </c>
      <c r="CA49" s="141"/>
      <c r="CB49" s="141"/>
      <c r="CC49" s="141"/>
      <c r="CD49" s="141"/>
      <c r="CE49" s="141"/>
      <c r="CF49" s="141"/>
      <c r="CG49" s="141" t="s">
        <v>64</v>
      </c>
      <c r="CH49" s="141"/>
      <c r="CI49" s="141"/>
      <c r="CJ49" s="141"/>
      <c r="CK49" s="141"/>
      <c r="CL49" s="141"/>
      <c r="CM49" s="141"/>
      <c r="CN49" s="141" t="s">
        <v>64</v>
      </c>
      <c r="CO49" s="141"/>
      <c r="CP49" s="141"/>
      <c r="CQ49" s="141"/>
      <c r="CR49" s="141"/>
      <c r="CS49" s="141"/>
      <c r="CT49" s="141"/>
      <c r="CU49" s="141" t="s">
        <v>64</v>
      </c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</row>
    <row r="50" spans="1:175" ht="11.25">
      <c r="A50" s="44" t="s">
        <v>207</v>
      </c>
      <c r="B50" s="45"/>
      <c r="C50" s="45"/>
      <c r="D50" s="45"/>
      <c r="E50" s="46"/>
      <c r="F50" s="47" t="s">
        <v>191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/>
      <c r="AJ50" s="141" t="s">
        <v>64</v>
      </c>
      <c r="AK50" s="141"/>
      <c r="AL50" s="141"/>
      <c r="AM50" s="141"/>
      <c r="AN50" s="141"/>
      <c r="AO50" s="141"/>
      <c r="AP50" s="141"/>
      <c r="AQ50" s="141" t="s">
        <v>64</v>
      </c>
      <c r="AR50" s="141"/>
      <c r="AS50" s="141"/>
      <c r="AT50" s="141"/>
      <c r="AU50" s="141"/>
      <c r="AV50" s="141"/>
      <c r="AW50" s="141"/>
      <c r="AX50" s="141" t="s">
        <v>64</v>
      </c>
      <c r="AY50" s="141"/>
      <c r="AZ50" s="141"/>
      <c r="BA50" s="141"/>
      <c r="BB50" s="141"/>
      <c r="BC50" s="141"/>
      <c r="BD50" s="141"/>
      <c r="BE50" s="141" t="s">
        <v>64</v>
      </c>
      <c r="BF50" s="141"/>
      <c r="BG50" s="141"/>
      <c r="BH50" s="141"/>
      <c r="BI50" s="141"/>
      <c r="BJ50" s="141"/>
      <c r="BK50" s="141"/>
      <c r="BL50" s="141" t="s">
        <v>64</v>
      </c>
      <c r="BM50" s="141"/>
      <c r="BN50" s="141"/>
      <c r="BO50" s="141"/>
      <c r="BP50" s="141"/>
      <c r="BQ50" s="141"/>
      <c r="BR50" s="141"/>
      <c r="BS50" s="141" t="s">
        <v>64</v>
      </c>
      <c r="BT50" s="141"/>
      <c r="BU50" s="141"/>
      <c r="BV50" s="141"/>
      <c r="BW50" s="141"/>
      <c r="BX50" s="141"/>
      <c r="BY50" s="141"/>
      <c r="BZ50" s="141" t="s">
        <v>64</v>
      </c>
      <c r="CA50" s="141"/>
      <c r="CB50" s="141"/>
      <c r="CC50" s="141"/>
      <c r="CD50" s="141"/>
      <c r="CE50" s="141"/>
      <c r="CF50" s="141"/>
      <c r="CG50" s="141" t="s">
        <v>64</v>
      </c>
      <c r="CH50" s="141"/>
      <c r="CI50" s="141"/>
      <c r="CJ50" s="141"/>
      <c r="CK50" s="141"/>
      <c r="CL50" s="141"/>
      <c r="CM50" s="141"/>
      <c r="CN50" s="141" t="s">
        <v>64</v>
      </c>
      <c r="CO50" s="141"/>
      <c r="CP50" s="141"/>
      <c r="CQ50" s="141"/>
      <c r="CR50" s="141"/>
      <c r="CS50" s="141"/>
      <c r="CT50" s="141"/>
      <c r="CU50" s="141" t="s">
        <v>64</v>
      </c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</row>
    <row r="51" spans="1:175" ht="11.25">
      <c r="A51" s="44" t="s">
        <v>208</v>
      </c>
      <c r="B51" s="45"/>
      <c r="C51" s="45"/>
      <c r="D51" s="45"/>
      <c r="E51" s="46"/>
      <c r="F51" s="47" t="s">
        <v>192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  <c r="AJ51" s="141" t="s">
        <v>64</v>
      </c>
      <c r="AK51" s="141"/>
      <c r="AL51" s="141"/>
      <c r="AM51" s="141"/>
      <c r="AN51" s="141"/>
      <c r="AO51" s="141"/>
      <c r="AP51" s="141"/>
      <c r="AQ51" s="141" t="s">
        <v>64</v>
      </c>
      <c r="AR51" s="141"/>
      <c r="AS51" s="141"/>
      <c r="AT51" s="141"/>
      <c r="AU51" s="141"/>
      <c r="AV51" s="141"/>
      <c r="AW51" s="141"/>
      <c r="AX51" s="141" t="s">
        <v>64</v>
      </c>
      <c r="AY51" s="141"/>
      <c r="AZ51" s="141"/>
      <c r="BA51" s="141"/>
      <c r="BB51" s="141"/>
      <c r="BC51" s="141"/>
      <c r="BD51" s="141"/>
      <c r="BE51" s="141" t="s">
        <v>64</v>
      </c>
      <c r="BF51" s="141"/>
      <c r="BG51" s="141"/>
      <c r="BH51" s="141"/>
      <c r="BI51" s="141"/>
      <c r="BJ51" s="141"/>
      <c r="BK51" s="141"/>
      <c r="BL51" s="141" t="s">
        <v>64</v>
      </c>
      <c r="BM51" s="141"/>
      <c r="BN51" s="141"/>
      <c r="BO51" s="141"/>
      <c r="BP51" s="141"/>
      <c r="BQ51" s="141"/>
      <c r="BR51" s="141"/>
      <c r="BS51" s="141" t="s">
        <v>64</v>
      </c>
      <c r="BT51" s="141"/>
      <c r="BU51" s="141"/>
      <c r="BV51" s="141"/>
      <c r="BW51" s="141"/>
      <c r="BX51" s="141"/>
      <c r="BY51" s="141"/>
      <c r="BZ51" s="141" t="s">
        <v>64</v>
      </c>
      <c r="CA51" s="141"/>
      <c r="CB51" s="141"/>
      <c r="CC51" s="141"/>
      <c r="CD51" s="141"/>
      <c r="CE51" s="141"/>
      <c r="CF51" s="141"/>
      <c r="CG51" s="141" t="s">
        <v>64</v>
      </c>
      <c r="CH51" s="141"/>
      <c r="CI51" s="141"/>
      <c r="CJ51" s="141"/>
      <c r="CK51" s="141"/>
      <c r="CL51" s="141"/>
      <c r="CM51" s="141"/>
      <c r="CN51" s="141" t="s">
        <v>64</v>
      </c>
      <c r="CO51" s="141"/>
      <c r="CP51" s="141"/>
      <c r="CQ51" s="141"/>
      <c r="CR51" s="141"/>
      <c r="CS51" s="141"/>
      <c r="CT51" s="141"/>
      <c r="CU51" s="141" t="s">
        <v>64</v>
      </c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</row>
    <row r="52" spans="1:175" ht="11.25">
      <c r="A52" s="44" t="s">
        <v>209</v>
      </c>
      <c r="B52" s="45"/>
      <c r="C52" s="45"/>
      <c r="D52" s="45"/>
      <c r="E52" s="46"/>
      <c r="F52" s="47" t="s">
        <v>193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9"/>
      <c r="AJ52" s="141" t="s">
        <v>64</v>
      </c>
      <c r="AK52" s="141"/>
      <c r="AL52" s="141"/>
      <c r="AM52" s="141"/>
      <c r="AN52" s="141"/>
      <c r="AO52" s="141"/>
      <c r="AP52" s="141"/>
      <c r="AQ52" s="141" t="s">
        <v>64</v>
      </c>
      <c r="AR52" s="141"/>
      <c r="AS52" s="141"/>
      <c r="AT52" s="141"/>
      <c r="AU52" s="141"/>
      <c r="AV52" s="141"/>
      <c r="AW52" s="141"/>
      <c r="AX52" s="141" t="s">
        <v>64</v>
      </c>
      <c r="AY52" s="141"/>
      <c r="AZ52" s="141"/>
      <c r="BA52" s="141"/>
      <c r="BB52" s="141"/>
      <c r="BC52" s="141"/>
      <c r="BD52" s="141"/>
      <c r="BE52" s="141" t="s">
        <v>64</v>
      </c>
      <c r="BF52" s="141"/>
      <c r="BG52" s="141"/>
      <c r="BH52" s="141"/>
      <c r="BI52" s="141"/>
      <c r="BJ52" s="141"/>
      <c r="BK52" s="141"/>
      <c r="BL52" s="141" t="s">
        <v>64</v>
      </c>
      <c r="BM52" s="141"/>
      <c r="BN52" s="141"/>
      <c r="BO52" s="141"/>
      <c r="BP52" s="141"/>
      <c r="BQ52" s="141"/>
      <c r="BR52" s="141"/>
      <c r="BS52" s="141" t="s">
        <v>64</v>
      </c>
      <c r="BT52" s="141"/>
      <c r="BU52" s="141"/>
      <c r="BV52" s="141"/>
      <c r="BW52" s="141"/>
      <c r="BX52" s="141"/>
      <c r="BY52" s="141"/>
      <c r="BZ52" s="141" t="s">
        <v>64</v>
      </c>
      <c r="CA52" s="141"/>
      <c r="CB52" s="141"/>
      <c r="CC52" s="141"/>
      <c r="CD52" s="141"/>
      <c r="CE52" s="141"/>
      <c r="CF52" s="141"/>
      <c r="CG52" s="141" t="s">
        <v>64</v>
      </c>
      <c r="CH52" s="141"/>
      <c r="CI52" s="141"/>
      <c r="CJ52" s="141"/>
      <c r="CK52" s="141"/>
      <c r="CL52" s="141"/>
      <c r="CM52" s="141"/>
      <c r="CN52" s="141" t="s">
        <v>64</v>
      </c>
      <c r="CO52" s="141"/>
      <c r="CP52" s="141"/>
      <c r="CQ52" s="141"/>
      <c r="CR52" s="141"/>
      <c r="CS52" s="141"/>
      <c r="CT52" s="141"/>
      <c r="CU52" s="141" t="s">
        <v>64</v>
      </c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</row>
  </sheetData>
  <mergeCells count="923">
    <mergeCell ref="FF45:FL45"/>
    <mergeCell ref="FM45:FS45"/>
    <mergeCell ref="ED45:EJ45"/>
    <mergeCell ref="EK45:EQ45"/>
    <mergeCell ref="ER45:EX45"/>
    <mergeCell ref="EY45:FE45"/>
    <mergeCell ref="DB45:DH45"/>
    <mergeCell ref="DI45:DO45"/>
    <mergeCell ref="DP45:DV45"/>
    <mergeCell ref="DW45:EC45"/>
    <mergeCell ref="BZ45:CF45"/>
    <mergeCell ref="CG45:CM45"/>
    <mergeCell ref="CN45:CT45"/>
    <mergeCell ref="CU45:DA45"/>
    <mergeCell ref="FF44:FL44"/>
    <mergeCell ref="FM44:FS44"/>
    <mergeCell ref="A45:E45"/>
    <mergeCell ref="F45:AI45"/>
    <mergeCell ref="AJ45:AP45"/>
    <mergeCell ref="AQ45:AW45"/>
    <mergeCell ref="AX45:BD45"/>
    <mergeCell ref="BE45:BK45"/>
    <mergeCell ref="BL45:BR45"/>
    <mergeCell ref="BS45:BY45"/>
    <mergeCell ref="ED44:EJ44"/>
    <mergeCell ref="EK44:EQ44"/>
    <mergeCell ref="ER44:EX44"/>
    <mergeCell ref="EY44:FE44"/>
    <mergeCell ref="DB44:DH44"/>
    <mergeCell ref="DI44:DO44"/>
    <mergeCell ref="DP44:DV44"/>
    <mergeCell ref="DW44:EC44"/>
    <mergeCell ref="BZ44:CF44"/>
    <mergeCell ref="CG44:CM44"/>
    <mergeCell ref="CN44:CT44"/>
    <mergeCell ref="CU44:DA44"/>
    <mergeCell ref="FF43:FL43"/>
    <mergeCell ref="FM43:FS43"/>
    <mergeCell ref="A44:E44"/>
    <mergeCell ref="F44:AI44"/>
    <mergeCell ref="AJ44:AP44"/>
    <mergeCell ref="AQ44:AW44"/>
    <mergeCell ref="AX44:BD44"/>
    <mergeCell ref="BE44:BK44"/>
    <mergeCell ref="BL44:BR44"/>
    <mergeCell ref="BS44:BY44"/>
    <mergeCell ref="ED43:EJ43"/>
    <mergeCell ref="EK43:EQ43"/>
    <mergeCell ref="ER43:EX43"/>
    <mergeCell ref="EY43:FE43"/>
    <mergeCell ref="DB43:DH43"/>
    <mergeCell ref="DI43:DO43"/>
    <mergeCell ref="DP43:DV43"/>
    <mergeCell ref="DW43:EC43"/>
    <mergeCell ref="BZ43:CF43"/>
    <mergeCell ref="CG43:CM43"/>
    <mergeCell ref="CN43:CT43"/>
    <mergeCell ref="CU43:DA43"/>
    <mergeCell ref="FF42:FL42"/>
    <mergeCell ref="FM42:FS42"/>
    <mergeCell ref="A43:E43"/>
    <mergeCell ref="F43:AI43"/>
    <mergeCell ref="AJ43:AP43"/>
    <mergeCell ref="AQ43:AW43"/>
    <mergeCell ref="AX43:BD43"/>
    <mergeCell ref="BE43:BK43"/>
    <mergeCell ref="BL43:BR43"/>
    <mergeCell ref="BS43:BY43"/>
    <mergeCell ref="ED42:EJ42"/>
    <mergeCell ref="EK42:EQ42"/>
    <mergeCell ref="ER42:EX42"/>
    <mergeCell ref="EY42:FE42"/>
    <mergeCell ref="DB42:DH42"/>
    <mergeCell ref="DI42:DO42"/>
    <mergeCell ref="DP42:DV42"/>
    <mergeCell ref="DW42:EC42"/>
    <mergeCell ref="BZ42:CF42"/>
    <mergeCell ref="CG42:CM42"/>
    <mergeCell ref="CN42:CT42"/>
    <mergeCell ref="CU42:DA42"/>
    <mergeCell ref="FF41:FL41"/>
    <mergeCell ref="FM41:FS41"/>
    <mergeCell ref="A42:E42"/>
    <mergeCell ref="F42:AI42"/>
    <mergeCell ref="AJ42:AP42"/>
    <mergeCell ref="AQ42:AW42"/>
    <mergeCell ref="AX42:BD42"/>
    <mergeCell ref="BE42:BK42"/>
    <mergeCell ref="BL42:BR42"/>
    <mergeCell ref="BS42:BY42"/>
    <mergeCell ref="ED41:EJ41"/>
    <mergeCell ref="EK41:EQ41"/>
    <mergeCell ref="ER41:EX41"/>
    <mergeCell ref="EY41:FE41"/>
    <mergeCell ref="DB41:DH41"/>
    <mergeCell ref="DI41:DO41"/>
    <mergeCell ref="DP41:DV41"/>
    <mergeCell ref="DW41:EC41"/>
    <mergeCell ref="BZ41:CF41"/>
    <mergeCell ref="CG41:CM41"/>
    <mergeCell ref="CN41:CT41"/>
    <mergeCell ref="CU41:DA41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ED40:EJ40"/>
    <mergeCell ref="EK40:EQ40"/>
    <mergeCell ref="ER40:EX40"/>
    <mergeCell ref="EY40:FE40"/>
    <mergeCell ref="DB40:DH40"/>
    <mergeCell ref="DI40:DO40"/>
    <mergeCell ref="DP40:DV40"/>
    <mergeCell ref="DW40:EC40"/>
    <mergeCell ref="BZ40:CF40"/>
    <mergeCell ref="CG40:CM40"/>
    <mergeCell ref="CN40:CT40"/>
    <mergeCell ref="CU40:DA40"/>
    <mergeCell ref="FF39:FL39"/>
    <mergeCell ref="FM39:FS39"/>
    <mergeCell ref="A40:E40"/>
    <mergeCell ref="F40:AI40"/>
    <mergeCell ref="AJ40:AP40"/>
    <mergeCell ref="AQ40:AW40"/>
    <mergeCell ref="AX40:BD40"/>
    <mergeCell ref="BE40:BK40"/>
    <mergeCell ref="BL40:BR40"/>
    <mergeCell ref="BS40:BY40"/>
    <mergeCell ref="ED39:EJ39"/>
    <mergeCell ref="EK39:EQ39"/>
    <mergeCell ref="ER39:EX39"/>
    <mergeCell ref="EY39:FE39"/>
    <mergeCell ref="DB39:DH39"/>
    <mergeCell ref="DI39:DO39"/>
    <mergeCell ref="DP39:DV39"/>
    <mergeCell ref="DW39:EC39"/>
    <mergeCell ref="BZ39:CF39"/>
    <mergeCell ref="CG39:CM39"/>
    <mergeCell ref="CN39:CT39"/>
    <mergeCell ref="CU39:DA39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BZ38:CF38"/>
    <mergeCell ref="CG38:CM38"/>
    <mergeCell ref="CN38:CT38"/>
    <mergeCell ref="CU38:DA38"/>
    <mergeCell ref="FF37:FL37"/>
    <mergeCell ref="FM37:FS37"/>
    <mergeCell ref="A38:E38"/>
    <mergeCell ref="F38:AI38"/>
    <mergeCell ref="AJ38:AP38"/>
    <mergeCell ref="AQ38:AW38"/>
    <mergeCell ref="AX38:BD38"/>
    <mergeCell ref="BE38:BK38"/>
    <mergeCell ref="BL38:BR38"/>
    <mergeCell ref="BS38:BY38"/>
    <mergeCell ref="ED37:EJ37"/>
    <mergeCell ref="EK37:EQ37"/>
    <mergeCell ref="ER37:EX37"/>
    <mergeCell ref="EY37:FE37"/>
    <mergeCell ref="DB37:DH37"/>
    <mergeCell ref="DI37:DO37"/>
    <mergeCell ref="DP37:DV37"/>
    <mergeCell ref="DW37:EC37"/>
    <mergeCell ref="BZ37:CF37"/>
    <mergeCell ref="CG37:CM37"/>
    <mergeCell ref="CN37:CT37"/>
    <mergeCell ref="CU37:DA37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ED36:EJ36"/>
    <mergeCell ref="EK36:EQ36"/>
    <mergeCell ref="ER36:EX36"/>
    <mergeCell ref="EY36:FE36"/>
    <mergeCell ref="DB36:DH36"/>
    <mergeCell ref="DI36:DO36"/>
    <mergeCell ref="DP36:DV36"/>
    <mergeCell ref="DW36:EC36"/>
    <mergeCell ref="BZ36:CF36"/>
    <mergeCell ref="CG36:CM36"/>
    <mergeCell ref="CN36:CT36"/>
    <mergeCell ref="CU36:DA36"/>
    <mergeCell ref="FF35:FL35"/>
    <mergeCell ref="FM35:FS35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ED35:EJ35"/>
    <mergeCell ref="EK35:EQ35"/>
    <mergeCell ref="ER35:EX35"/>
    <mergeCell ref="EY35:FE35"/>
    <mergeCell ref="DB35:DH35"/>
    <mergeCell ref="DI35:DO35"/>
    <mergeCell ref="DP35:DV35"/>
    <mergeCell ref="DW35:EC35"/>
    <mergeCell ref="BZ35:CF35"/>
    <mergeCell ref="CG35:CM35"/>
    <mergeCell ref="CN35:CT35"/>
    <mergeCell ref="CU35:DA35"/>
    <mergeCell ref="FF34:FL34"/>
    <mergeCell ref="FM34:FS34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ED34:EJ34"/>
    <mergeCell ref="EK34:EQ34"/>
    <mergeCell ref="ER34:EX34"/>
    <mergeCell ref="EY34:FE34"/>
    <mergeCell ref="DB34:DH34"/>
    <mergeCell ref="DI34:DO34"/>
    <mergeCell ref="DP34:DV34"/>
    <mergeCell ref="DW34:EC34"/>
    <mergeCell ref="BZ34:CF34"/>
    <mergeCell ref="CG34:CM34"/>
    <mergeCell ref="CN34:CT34"/>
    <mergeCell ref="CU34:DA34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ED33:EJ33"/>
    <mergeCell ref="EK33:EQ33"/>
    <mergeCell ref="ER33:EX33"/>
    <mergeCell ref="EY33:FE33"/>
    <mergeCell ref="DB33:DH33"/>
    <mergeCell ref="DI33:DO33"/>
    <mergeCell ref="DP33:DV33"/>
    <mergeCell ref="DW33:EC33"/>
    <mergeCell ref="BZ33:CF33"/>
    <mergeCell ref="CG33:CM33"/>
    <mergeCell ref="CN33:CT33"/>
    <mergeCell ref="CU33:DA33"/>
    <mergeCell ref="FF32:FL32"/>
    <mergeCell ref="FM32:FS32"/>
    <mergeCell ref="A33:E33"/>
    <mergeCell ref="F33:AI33"/>
    <mergeCell ref="AJ33:AP33"/>
    <mergeCell ref="AQ33:AW33"/>
    <mergeCell ref="AX33:BD33"/>
    <mergeCell ref="BE33:BK33"/>
    <mergeCell ref="BL33:BR33"/>
    <mergeCell ref="BS33:BY33"/>
    <mergeCell ref="ED32:EJ32"/>
    <mergeCell ref="EK32:EQ32"/>
    <mergeCell ref="ER32:EX32"/>
    <mergeCell ref="EY32:FE32"/>
    <mergeCell ref="DB32:DH32"/>
    <mergeCell ref="DI32:DO32"/>
    <mergeCell ref="DP32:DV32"/>
    <mergeCell ref="DW32:EC32"/>
    <mergeCell ref="BZ32:CF32"/>
    <mergeCell ref="CG32:CM32"/>
    <mergeCell ref="CN32:CT32"/>
    <mergeCell ref="CU32:DA32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ED31:EJ31"/>
    <mergeCell ref="EK31:EQ31"/>
    <mergeCell ref="ER31:EX31"/>
    <mergeCell ref="EY31:FE31"/>
    <mergeCell ref="DB31:DH31"/>
    <mergeCell ref="DI31:DO31"/>
    <mergeCell ref="DP31:DV31"/>
    <mergeCell ref="DW31:EC31"/>
    <mergeCell ref="BZ31:CF31"/>
    <mergeCell ref="CG31:CM31"/>
    <mergeCell ref="CN31:CT31"/>
    <mergeCell ref="CU31:DA31"/>
    <mergeCell ref="FF30:FL30"/>
    <mergeCell ref="FM30:FS30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ED30:EJ30"/>
    <mergeCell ref="EK30:EQ30"/>
    <mergeCell ref="ER30:EX30"/>
    <mergeCell ref="EY30:FE30"/>
    <mergeCell ref="DB30:DH30"/>
    <mergeCell ref="DI30:DO30"/>
    <mergeCell ref="DP30:DV30"/>
    <mergeCell ref="DW30:EC30"/>
    <mergeCell ref="BZ30:CF30"/>
    <mergeCell ref="CG30:CM30"/>
    <mergeCell ref="CN30:CT30"/>
    <mergeCell ref="CU30:DA30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ED29:EJ29"/>
    <mergeCell ref="EK29:EQ29"/>
    <mergeCell ref="ER29:EX29"/>
    <mergeCell ref="EY29:FE29"/>
    <mergeCell ref="DB29:DH29"/>
    <mergeCell ref="DI29:DO29"/>
    <mergeCell ref="DP29:DV29"/>
    <mergeCell ref="DW29:EC29"/>
    <mergeCell ref="BZ29:CF29"/>
    <mergeCell ref="CG29:CM29"/>
    <mergeCell ref="CN29:CT29"/>
    <mergeCell ref="CU29:DA29"/>
    <mergeCell ref="FF28:FL28"/>
    <mergeCell ref="FM28:FS28"/>
    <mergeCell ref="A29:E29"/>
    <mergeCell ref="F29:AI29"/>
    <mergeCell ref="AJ29:AP29"/>
    <mergeCell ref="AQ29:AW29"/>
    <mergeCell ref="AX29:BD29"/>
    <mergeCell ref="BE29:BK29"/>
    <mergeCell ref="BL29:BR29"/>
    <mergeCell ref="BS29:BY29"/>
    <mergeCell ref="ED28:EJ28"/>
    <mergeCell ref="EK28:EQ28"/>
    <mergeCell ref="ER28:EX28"/>
    <mergeCell ref="EY28:FE28"/>
    <mergeCell ref="DB28:DH28"/>
    <mergeCell ref="DI28:DO28"/>
    <mergeCell ref="DP28:DV28"/>
    <mergeCell ref="DW28:EC28"/>
    <mergeCell ref="BZ28:CF28"/>
    <mergeCell ref="CG28:CM28"/>
    <mergeCell ref="CN28:CT28"/>
    <mergeCell ref="CU28:DA28"/>
    <mergeCell ref="FF27:FL27"/>
    <mergeCell ref="FM27:FS27"/>
    <mergeCell ref="A28:E28"/>
    <mergeCell ref="F28:AI28"/>
    <mergeCell ref="AJ28:AP28"/>
    <mergeCell ref="AQ28:AW28"/>
    <mergeCell ref="AX28:BD28"/>
    <mergeCell ref="BE28:BK28"/>
    <mergeCell ref="BL28:BR28"/>
    <mergeCell ref="BS28:BY28"/>
    <mergeCell ref="ED27:EJ27"/>
    <mergeCell ref="EK27:EQ27"/>
    <mergeCell ref="ER27:EX27"/>
    <mergeCell ref="EY27:FE27"/>
    <mergeCell ref="DB27:DH27"/>
    <mergeCell ref="DI27:DO27"/>
    <mergeCell ref="DP27:DV27"/>
    <mergeCell ref="DW27:EC27"/>
    <mergeCell ref="BZ27:CF27"/>
    <mergeCell ref="CG27:CM27"/>
    <mergeCell ref="CN27:CT27"/>
    <mergeCell ref="CU27:DA27"/>
    <mergeCell ref="FF26:FL26"/>
    <mergeCell ref="FM26:FS26"/>
    <mergeCell ref="A27:E27"/>
    <mergeCell ref="F27:AI27"/>
    <mergeCell ref="AJ27:AP27"/>
    <mergeCell ref="AQ27:AW27"/>
    <mergeCell ref="AX27:BD27"/>
    <mergeCell ref="BE27:BK27"/>
    <mergeCell ref="BL27:BR27"/>
    <mergeCell ref="BS27:BY27"/>
    <mergeCell ref="ED26:EJ26"/>
    <mergeCell ref="EK26:EQ26"/>
    <mergeCell ref="ER26:EX26"/>
    <mergeCell ref="EY26:FE26"/>
    <mergeCell ref="DB26:DH26"/>
    <mergeCell ref="DI26:DO26"/>
    <mergeCell ref="DP26:DV26"/>
    <mergeCell ref="DW26:EC26"/>
    <mergeCell ref="BZ26:CF26"/>
    <mergeCell ref="CG26:CM26"/>
    <mergeCell ref="CN26:CT26"/>
    <mergeCell ref="CU26:DA26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ED25:EJ25"/>
    <mergeCell ref="EK25:EQ25"/>
    <mergeCell ref="ER25:EX25"/>
    <mergeCell ref="EY25:FE25"/>
    <mergeCell ref="DB25:DH25"/>
    <mergeCell ref="DI25:DO25"/>
    <mergeCell ref="DP25:DV25"/>
    <mergeCell ref="DW25:EC25"/>
    <mergeCell ref="BZ25:CF25"/>
    <mergeCell ref="CG25:CM25"/>
    <mergeCell ref="CN25:CT25"/>
    <mergeCell ref="CU25:DA25"/>
    <mergeCell ref="FF24:FL24"/>
    <mergeCell ref="FM24:FS24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ED24:EJ24"/>
    <mergeCell ref="EK24:EQ24"/>
    <mergeCell ref="ER24:EX24"/>
    <mergeCell ref="EY24:FE24"/>
    <mergeCell ref="DB24:DH24"/>
    <mergeCell ref="DI24:DO24"/>
    <mergeCell ref="DP24:DV24"/>
    <mergeCell ref="DW24:EC24"/>
    <mergeCell ref="BZ24:CF24"/>
    <mergeCell ref="CG24:CM24"/>
    <mergeCell ref="CN24:CT24"/>
    <mergeCell ref="CU24:DA24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ED23:EJ23"/>
    <mergeCell ref="EK23:EQ23"/>
    <mergeCell ref="ER23:EX23"/>
    <mergeCell ref="EY23:FE23"/>
    <mergeCell ref="DB23:DH23"/>
    <mergeCell ref="DI23:DO23"/>
    <mergeCell ref="DP23:DV23"/>
    <mergeCell ref="DW23:EC23"/>
    <mergeCell ref="BZ23:CF23"/>
    <mergeCell ref="CG23:CM23"/>
    <mergeCell ref="CN23:CT23"/>
    <mergeCell ref="CU23:DA23"/>
    <mergeCell ref="FF22:FL22"/>
    <mergeCell ref="FM22:FS22"/>
    <mergeCell ref="A23:E23"/>
    <mergeCell ref="F23:AI23"/>
    <mergeCell ref="AJ23:AP23"/>
    <mergeCell ref="AQ23:AW23"/>
    <mergeCell ref="AX23:BD23"/>
    <mergeCell ref="BE23:BK23"/>
    <mergeCell ref="BL23:BR23"/>
    <mergeCell ref="BS23:BY23"/>
    <mergeCell ref="ED22:EJ22"/>
    <mergeCell ref="EK22:EQ22"/>
    <mergeCell ref="ER22:EX22"/>
    <mergeCell ref="EY22:FE22"/>
    <mergeCell ref="DB22:DH22"/>
    <mergeCell ref="DI22:DO22"/>
    <mergeCell ref="DP22:DV22"/>
    <mergeCell ref="DW22:EC22"/>
    <mergeCell ref="BZ22:CF22"/>
    <mergeCell ref="CG22:CM22"/>
    <mergeCell ref="CN22:CT22"/>
    <mergeCell ref="CU22:DA22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ED21:EJ21"/>
    <mergeCell ref="EK21:EQ21"/>
    <mergeCell ref="ER21:EX21"/>
    <mergeCell ref="EY21:FE21"/>
    <mergeCell ref="DB21:DH21"/>
    <mergeCell ref="DI21:DO21"/>
    <mergeCell ref="DP21:DV21"/>
    <mergeCell ref="DW21:EC21"/>
    <mergeCell ref="BZ21:CF21"/>
    <mergeCell ref="CG21:CM21"/>
    <mergeCell ref="CN21:CT21"/>
    <mergeCell ref="CU21:DA21"/>
    <mergeCell ref="FF20:FL20"/>
    <mergeCell ref="FM20:FS20"/>
    <mergeCell ref="A21:E21"/>
    <mergeCell ref="F21:AI21"/>
    <mergeCell ref="AJ21:AP21"/>
    <mergeCell ref="AQ21:AW21"/>
    <mergeCell ref="AX21:BD21"/>
    <mergeCell ref="BE21:BK21"/>
    <mergeCell ref="BL21:BR21"/>
    <mergeCell ref="BS21:BY21"/>
    <mergeCell ref="ED20:EJ20"/>
    <mergeCell ref="EK20:EQ20"/>
    <mergeCell ref="ER20:EX20"/>
    <mergeCell ref="EY20:FE20"/>
    <mergeCell ref="DB20:DH20"/>
    <mergeCell ref="DI20:DO20"/>
    <mergeCell ref="DP20:DV20"/>
    <mergeCell ref="DW20:EC20"/>
    <mergeCell ref="BZ20:CF20"/>
    <mergeCell ref="CG20:CM20"/>
    <mergeCell ref="CN20:CT20"/>
    <mergeCell ref="CU20:DA20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ED19:EJ19"/>
    <mergeCell ref="EK19:EQ19"/>
    <mergeCell ref="ER19:EX19"/>
    <mergeCell ref="EY19:FE19"/>
    <mergeCell ref="DB19:DH19"/>
    <mergeCell ref="DI19:DO19"/>
    <mergeCell ref="DP19:DV19"/>
    <mergeCell ref="DW19:EC19"/>
    <mergeCell ref="BZ19:CF19"/>
    <mergeCell ref="CG19:CM19"/>
    <mergeCell ref="CN19:CT19"/>
    <mergeCell ref="CU19:DA19"/>
    <mergeCell ref="FF18:FL18"/>
    <mergeCell ref="FM18:FS18"/>
    <mergeCell ref="A19:E19"/>
    <mergeCell ref="F19:AI19"/>
    <mergeCell ref="AJ19:AP19"/>
    <mergeCell ref="AQ19:AW19"/>
    <mergeCell ref="AX19:BD19"/>
    <mergeCell ref="BE19:BK19"/>
    <mergeCell ref="BL19:BR19"/>
    <mergeCell ref="BS19:BY19"/>
    <mergeCell ref="ED18:EJ18"/>
    <mergeCell ref="EK18:EQ18"/>
    <mergeCell ref="ER18:EX18"/>
    <mergeCell ref="EY18:FE18"/>
    <mergeCell ref="DB18:DH18"/>
    <mergeCell ref="DI18:DO18"/>
    <mergeCell ref="DP18:DV18"/>
    <mergeCell ref="DW18:EC18"/>
    <mergeCell ref="BZ18:CF18"/>
    <mergeCell ref="CG18:CM18"/>
    <mergeCell ref="CN18:CT18"/>
    <mergeCell ref="CU18:DA18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ED17:EJ17"/>
    <mergeCell ref="EK17:EQ17"/>
    <mergeCell ref="ER17:EX17"/>
    <mergeCell ref="EY17:FE17"/>
    <mergeCell ref="DB17:DH17"/>
    <mergeCell ref="DI17:DO17"/>
    <mergeCell ref="DP17:DV17"/>
    <mergeCell ref="DW17:EC17"/>
    <mergeCell ref="BZ17:CF17"/>
    <mergeCell ref="CG17:CM17"/>
    <mergeCell ref="CN17:CT17"/>
    <mergeCell ref="CU17:DA17"/>
    <mergeCell ref="FF16:FL16"/>
    <mergeCell ref="FM16:FS16"/>
    <mergeCell ref="A17:E17"/>
    <mergeCell ref="F17:AI17"/>
    <mergeCell ref="AJ17:AP17"/>
    <mergeCell ref="AQ17:AW17"/>
    <mergeCell ref="AX17:BD17"/>
    <mergeCell ref="BE17:BK17"/>
    <mergeCell ref="BL17:BR17"/>
    <mergeCell ref="BS17:BY17"/>
    <mergeCell ref="ED16:EJ16"/>
    <mergeCell ref="EK16:EQ16"/>
    <mergeCell ref="ER16:EX16"/>
    <mergeCell ref="EY16:FE16"/>
    <mergeCell ref="DB16:DH16"/>
    <mergeCell ref="DI16:DO16"/>
    <mergeCell ref="DP16:DV16"/>
    <mergeCell ref="DW16:EC16"/>
    <mergeCell ref="BZ16:CF16"/>
    <mergeCell ref="CG16:CM16"/>
    <mergeCell ref="CN16:CT16"/>
    <mergeCell ref="CU16:DA16"/>
    <mergeCell ref="FF15:FL15"/>
    <mergeCell ref="FM15:FS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ED15:EJ15"/>
    <mergeCell ref="EK15:EQ15"/>
    <mergeCell ref="ER15:EX15"/>
    <mergeCell ref="EY15:FE15"/>
    <mergeCell ref="DB15:DH15"/>
    <mergeCell ref="DI15:DO15"/>
    <mergeCell ref="DP15:DV15"/>
    <mergeCell ref="DW15:EC15"/>
    <mergeCell ref="BZ15:CF15"/>
    <mergeCell ref="CG15:CM15"/>
    <mergeCell ref="CN15:CT15"/>
    <mergeCell ref="CU15:DA15"/>
    <mergeCell ref="AX15:BD15"/>
    <mergeCell ref="BE15:BK15"/>
    <mergeCell ref="BL15:BR15"/>
    <mergeCell ref="BS15:BY15"/>
    <mergeCell ref="A15:E15"/>
    <mergeCell ref="F15:AI15"/>
    <mergeCell ref="AJ15:AP15"/>
    <mergeCell ref="AQ15:AW15"/>
    <mergeCell ref="FF14:FL14"/>
    <mergeCell ref="FM14:FS14"/>
    <mergeCell ref="ES1:FS1"/>
    <mergeCell ref="A2:FS2"/>
    <mergeCell ref="ES3:FS3"/>
    <mergeCell ref="ER4:FS4"/>
    <mergeCell ref="ER5:FS5"/>
    <mergeCell ref="EP6:EQ6"/>
    <mergeCell ref="ER6:ET6"/>
    <mergeCell ref="EU6:EV6"/>
    <mergeCell ref="FF13:FL13"/>
    <mergeCell ref="FM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ED13:EJ13"/>
    <mergeCell ref="EK13:EQ13"/>
    <mergeCell ref="ER13:EX13"/>
    <mergeCell ref="EY13:FE13"/>
    <mergeCell ref="DB13:DH13"/>
    <mergeCell ref="DI13:DO13"/>
    <mergeCell ref="DP13:DV13"/>
    <mergeCell ref="DW13:EC13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BZ12:CF12"/>
    <mergeCell ref="CG12:CM12"/>
    <mergeCell ref="DB9:FS9"/>
    <mergeCell ref="DB10:EJ10"/>
    <mergeCell ref="EK10:FS10"/>
    <mergeCell ref="BS10:DA10"/>
    <mergeCell ref="DB11:EJ11"/>
    <mergeCell ref="EK11:FS11"/>
    <mergeCell ref="DB12:DH12"/>
    <mergeCell ref="DI12:DO12"/>
    <mergeCell ref="CU14:DA14"/>
    <mergeCell ref="BS13:BY13"/>
    <mergeCell ref="BZ13:CF13"/>
    <mergeCell ref="CG13:CM13"/>
    <mergeCell ref="CN13:CT13"/>
    <mergeCell ref="BL14:BR14"/>
    <mergeCell ref="CN12:CT12"/>
    <mergeCell ref="CU12:DA12"/>
    <mergeCell ref="AJ10:BR10"/>
    <mergeCell ref="AQ12:AW12"/>
    <mergeCell ref="CU13:DA13"/>
    <mergeCell ref="BS14:BY14"/>
    <mergeCell ref="BZ14:CF14"/>
    <mergeCell ref="CG14:CM14"/>
    <mergeCell ref="CN14:CT14"/>
    <mergeCell ref="EW6:FG6"/>
    <mergeCell ref="FH6:FJ6"/>
    <mergeCell ref="FK6:FM6"/>
    <mergeCell ref="A14:E14"/>
    <mergeCell ref="F14:AI14"/>
    <mergeCell ref="AJ14:AP14"/>
    <mergeCell ref="BE14:BK14"/>
    <mergeCell ref="AQ14:AW14"/>
    <mergeCell ref="AX14:BD14"/>
    <mergeCell ref="A13:E13"/>
    <mergeCell ref="F13:AI13"/>
    <mergeCell ref="AJ13:AP13"/>
    <mergeCell ref="BE13:BK13"/>
    <mergeCell ref="BL13:BR13"/>
    <mergeCell ref="AQ13:AW13"/>
    <mergeCell ref="AX13:BD13"/>
    <mergeCell ref="A9:E12"/>
    <mergeCell ref="F9:AI12"/>
    <mergeCell ref="AJ11:BR11"/>
    <mergeCell ref="AJ12:AP12"/>
    <mergeCell ref="BE12:BK12"/>
    <mergeCell ref="BL12:BR12"/>
    <mergeCell ref="AX12:BD12"/>
    <mergeCell ref="AJ9:DA9"/>
    <mergeCell ref="BS11:DA11"/>
    <mergeCell ref="BS12:BY12"/>
    <mergeCell ref="A46:E46"/>
    <mergeCell ref="F46:AI46"/>
    <mergeCell ref="A47:E47"/>
    <mergeCell ref="F47:AI47"/>
    <mergeCell ref="A48:E48"/>
    <mergeCell ref="F48:AI48"/>
    <mergeCell ref="A49:E49"/>
    <mergeCell ref="F49:AI49"/>
    <mergeCell ref="A50:E50"/>
    <mergeCell ref="F50:AI50"/>
    <mergeCell ref="A51:E51"/>
    <mergeCell ref="F51:AI51"/>
    <mergeCell ref="A52:E52"/>
    <mergeCell ref="F52:AI52"/>
    <mergeCell ref="AJ46:AP46"/>
    <mergeCell ref="AQ46:AW46"/>
    <mergeCell ref="AJ48:AP48"/>
    <mergeCell ref="AQ48:AW48"/>
    <mergeCell ref="AJ50:AP50"/>
    <mergeCell ref="AQ50:AW50"/>
    <mergeCell ref="AJ52:AP52"/>
    <mergeCell ref="AQ52:AW52"/>
    <mergeCell ref="AX46:BD46"/>
    <mergeCell ref="BE46:BK46"/>
    <mergeCell ref="BL46:BR46"/>
    <mergeCell ref="BS46:BY46"/>
    <mergeCell ref="BZ46:CF46"/>
    <mergeCell ref="CG46:CM46"/>
    <mergeCell ref="CN46:CT46"/>
    <mergeCell ref="CU46:DA46"/>
    <mergeCell ref="DB46:DH46"/>
    <mergeCell ref="DI46:DO46"/>
    <mergeCell ref="DP46:DV46"/>
    <mergeCell ref="DW46:EC46"/>
    <mergeCell ref="ED46:EJ46"/>
    <mergeCell ref="EK46:EQ46"/>
    <mergeCell ref="ER46:EX46"/>
    <mergeCell ref="EY46:FE46"/>
    <mergeCell ref="FF46:FL46"/>
    <mergeCell ref="FM46:FS46"/>
    <mergeCell ref="AJ47:AP47"/>
    <mergeCell ref="AQ47:AW47"/>
    <mergeCell ref="AX47:BD47"/>
    <mergeCell ref="BE47:BK47"/>
    <mergeCell ref="BL47:BR47"/>
    <mergeCell ref="BS47:BY47"/>
    <mergeCell ref="BZ47:CF47"/>
    <mergeCell ref="CG47:CM47"/>
    <mergeCell ref="CN47:CT47"/>
    <mergeCell ref="CU47:DA47"/>
    <mergeCell ref="DB47:DH47"/>
    <mergeCell ref="DI47:DO47"/>
    <mergeCell ref="DP47:DV47"/>
    <mergeCell ref="DW47:EC47"/>
    <mergeCell ref="ED47:EJ47"/>
    <mergeCell ref="EK47:EQ47"/>
    <mergeCell ref="ER47:EX47"/>
    <mergeCell ref="EY47:FE47"/>
    <mergeCell ref="FF47:FL47"/>
    <mergeCell ref="FM47:FS47"/>
    <mergeCell ref="AX48:BD48"/>
    <mergeCell ref="BE48:BK48"/>
    <mergeCell ref="BL48:BR48"/>
    <mergeCell ref="BS48:BY48"/>
    <mergeCell ref="BZ48:CF48"/>
    <mergeCell ref="CG48:CM48"/>
    <mergeCell ref="CN48:CT48"/>
    <mergeCell ref="CU48:DA48"/>
    <mergeCell ref="DB48:DH48"/>
    <mergeCell ref="DI48:DO48"/>
    <mergeCell ref="DP48:DV48"/>
    <mergeCell ref="DW48:EC48"/>
    <mergeCell ref="ED48:EJ48"/>
    <mergeCell ref="EK48:EQ48"/>
    <mergeCell ref="ER48:EX48"/>
    <mergeCell ref="EY48:FE48"/>
    <mergeCell ref="FF48:FL48"/>
    <mergeCell ref="FM48:FS48"/>
    <mergeCell ref="AJ49:AP49"/>
    <mergeCell ref="AQ49:AW49"/>
    <mergeCell ref="AX49:BD49"/>
    <mergeCell ref="BE49:BK49"/>
    <mergeCell ref="BL49:BR49"/>
    <mergeCell ref="BS49:BY49"/>
    <mergeCell ref="BZ49:CF49"/>
    <mergeCell ref="CG49:CM49"/>
    <mergeCell ref="CN49:CT49"/>
    <mergeCell ref="CU49:DA49"/>
    <mergeCell ref="DB49:DH49"/>
    <mergeCell ref="DI49:DO49"/>
    <mergeCell ref="DP49:DV49"/>
    <mergeCell ref="DW49:EC49"/>
    <mergeCell ref="ED49:EJ49"/>
    <mergeCell ref="EK49:EQ49"/>
    <mergeCell ref="ER49:EX49"/>
    <mergeCell ref="EY49:FE49"/>
    <mergeCell ref="FF49:FL49"/>
    <mergeCell ref="FM49:FS49"/>
    <mergeCell ref="AX50:BD50"/>
    <mergeCell ref="BE50:BK50"/>
    <mergeCell ref="BL50:BR50"/>
    <mergeCell ref="BS50:BY50"/>
    <mergeCell ref="BZ50:CF50"/>
    <mergeCell ref="CG50:CM50"/>
    <mergeCell ref="CN50:CT50"/>
    <mergeCell ref="CU50:DA50"/>
    <mergeCell ref="DB50:DH50"/>
    <mergeCell ref="DI50:DO50"/>
    <mergeCell ref="DP50:DV50"/>
    <mergeCell ref="DW50:EC50"/>
    <mergeCell ref="ED50:EJ50"/>
    <mergeCell ref="EK50:EQ50"/>
    <mergeCell ref="ER50:EX50"/>
    <mergeCell ref="EY50:FE50"/>
    <mergeCell ref="FF50:FL50"/>
    <mergeCell ref="FM50:FS50"/>
    <mergeCell ref="AJ51:AP51"/>
    <mergeCell ref="AQ51:AW51"/>
    <mergeCell ref="AX51:BD51"/>
    <mergeCell ref="BE51:BK51"/>
    <mergeCell ref="BL51:BR51"/>
    <mergeCell ref="BS51:BY51"/>
    <mergeCell ref="BZ51:CF51"/>
    <mergeCell ref="CG51:CM51"/>
    <mergeCell ref="CN51:CT51"/>
    <mergeCell ref="CU51:DA51"/>
    <mergeCell ref="DB51:DH51"/>
    <mergeCell ref="DI51:DO51"/>
    <mergeCell ref="DP51:DV51"/>
    <mergeCell ref="DW51:EC51"/>
    <mergeCell ref="ED51:EJ51"/>
    <mergeCell ref="EK51:EQ51"/>
    <mergeCell ref="ER51:EX51"/>
    <mergeCell ref="EY51:FE51"/>
    <mergeCell ref="FF51:FL51"/>
    <mergeCell ref="FM51:FS51"/>
    <mergeCell ref="AX52:BD52"/>
    <mergeCell ref="BE52:BK52"/>
    <mergeCell ref="BL52:BR52"/>
    <mergeCell ref="BS52:BY52"/>
    <mergeCell ref="BZ52:CF52"/>
    <mergeCell ref="CG52:CM52"/>
    <mergeCell ref="CN52:CT52"/>
    <mergeCell ref="CU52:DA52"/>
    <mergeCell ref="DB52:DH52"/>
    <mergeCell ref="DI52:DO52"/>
    <mergeCell ref="DP52:DV52"/>
    <mergeCell ref="DW52:EC52"/>
    <mergeCell ref="FF52:FL52"/>
    <mergeCell ref="FM52:FS52"/>
    <mergeCell ref="ED52:EJ52"/>
    <mergeCell ref="EK52:EQ52"/>
    <mergeCell ref="ER52:EX52"/>
    <mergeCell ref="EY52:FE52"/>
  </mergeCells>
  <printOptions/>
  <pageMargins left="1.38" right="0.3937007874015748" top="0.37" bottom="0.19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53"/>
  <sheetViews>
    <sheetView view="pageBreakPreview" zoomScale="85" zoomScaleSheetLayoutView="85" workbookViewId="0" topLeftCell="A1">
      <selection activeCell="EN9" sqref="EN9"/>
    </sheetView>
  </sheetViews>
  <sheetFormatPr defaultColWidth="9.00390625" defaultRowHeight="12.75"/>
  <cols>
    <col min="1" max="33" width="0.875" style="1" customWidth="1"/>
    <col min="34" max="34" width="1.00390625" style="1" customWidth="1"/>
    <col min="35" max="35" width="3.625" style="1" customWidth="1"/>
    <col min="36" max="113" width="0.875" style="1" customWidth="1"/>
    <col min="114" max="114" width="1.12109375" style="1" customWidth="1"/>
    <col min="115" max="16384" width="0.875" style="1" customWidth="1"/>
  </cols>
  <sheetData>
    <row r="1" ht="11.25">
      <c r="DS1" s="11" t="s">
        <v>156</v>
      </c>
    </row>
    <row r="2" ht="11.25">
      <c r="DS2" s="11" t="s">
        <v>91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92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65" t="s">
        <v>157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158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159</v>
      </c>
    </row>
    <row r="9" spans="94:123" s="18" customFormat="1" ht="12.75"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</row>
    <row r="10" spans="93:123" s="18" customFormat="1" ht="12.75">
      <c r="CO10" s="1"/>
      <c r="CP10" s="167" t="s">
        <v>19</v>
      </c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</row>
    <row r="11" spans="93:123" ht="12" customHeight="1">
      <c r="CO11" s="155" t="s">
        <v>20</v>
      </c>
      <c r="CP11" s="155"/>
      <c r="CQ11" s="168"/>
      <c r="CR11" s="168"/>
      <c r="CS11" s="168"/>
      <c r="CT11" s="160" t="s">
        <v>20</v>
      </c>
      <c r="CU11" s="160"/>
      <c r="CV11" s="1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8"/>
      <c r="DI11" s="155">
        <v>20</v>
      </c>
      <c r="DJ11" s="155"/>
      <c r="DK11" s="155"/>
      <c r="DL11" s="169"/>
      <c r="DM11" s="169"/>
      <c r="DN11" s="169"/>
      <c r="DO11" s="20" t="s">
        <v>160</v>
      </c>
      <c r="DP11" s="18"/>
      <c r="DQ11" s="18"/>
      <c r="DR11" s="18"/>
      <c r="DS11" s="20"/>
    </row>
    <row r="12" s="18" customFormat="1" ht="12.75">
      <c r="DS12" s="19" t="s">
        <v>22</v>
      </c>
    </row>
    <row r="13" s="18" customFormat="1" ht="12.75"/>
    <row r="14" spans="1:123" s="13" customFormat="1" ht="23.25" customHeight="1">
      <c r="A14" s="137" t="s">
        <v>161</v>
      </c>
      <c r="B14" s="147"/>
      <c r="C14" s="147"/>
      <c r="D14" s="147"/>
      <c r="E14" s="147"/>
      <c r="F14" s="137" t="s">
        <v>162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 t="s">
        <v>163</v>
      </c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 t="s">
        <v>164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 t="s">
        <v>165</v>
      </c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</row>
    <row r="15" spans="1:123" s="13" customFormat="1" ht="88.5" customHeight="1">
      <c r="A15" s="147"/>
      <c r="B15" s="147"/>
      <c r="C15" s="147"/>
      <c r="D15" s="147"/>
      <c r="E15" s="14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 t="s">
        <v>166</v>
      </c>
      <c r="AK15" s="147"/>
      <c r="AL15" s="147"/>
      <c r="AM15" s="147"/>
      <c r="AN15" s="147"/>
      <c r="AO15" s="147"/>
      <c r="AP15" s="147"/>
      <c r="AQ15" s="147"/>
      <c r="AR15" s="147"/>
      <c r="AS15" s="147"/>
      <c r="AT15" s="137" t="s">
        <v>167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37" t="s">
        <v>168</v>
      </c>
      <c r="BE15" s="147"/>
      <c r="BF15" s="147"/>
      <c r="BG15" s="147"/>
      <c r="BH15" s="147"/>
      <c r="BI15" s="147"/>
      <c r="BJ15" s="147"/>
      <c r="BK15" s="147"/>
      <c r="BL15" s="137" t="s">
        <v>169</v>
      </c>
      <c r="BM15" s="147"/>
      <c r="BN15" s="147"/>
      <c r="BO15" s="147"/>
      <c r="BP15" s="147"/>
      <c r="BQ15" s="147"/>
      <c r="BR15" s="147"/>
      <c r="BS15" s="147"/>
      <c r="BT15" s="147"/>
      <c r="BU15" s="147"/>
      <c r="BV15" s="137" t="s">
        <v>81</v>
      </c>
      <c r="BW15" s="147"/>
      <c r="BX15" s="147"/>
      <c r="BY15" s="147"/>
      <c r="BZ15" s="147"/>
      <c r="CA15" s="147"/>
      <c r="CB15" s="147"/>
      <c r="CC15" s="147"/>
      <c r="CD15" s="147"/>
      <c r="CE15" s="147"/>
      <c r="CF15" s="137" t="s">
        <v>170</v>
      </c>
      <c r="CG15" s="147"/>
      <c r="CH15" s="147"/>
      <c r="CI15" s="147"/>
      <c r="CJ15" s="147"/>
      <c r="CK15" s="147"/>
      <c r="CL15" s="147"/>
      <c r="CM15" s="147"/>
      <c r="CN15" s="147"/>
      <c r="CO15" s="147"/>
      <c r="CP15" s="137" t="s">
        <v>171</v>
      </c>
      <c r="CQ15" s="147"/>
      <c r="CR15" s="147"/>
      <c r="CS15" s="147"/>
      <c r="CT15" s="147"/>
      <c r="CU15" s="147"/>
      <c r="CV15" s="147"/>
      <c r="CW15" s="147"/>
      <c r="CX15" s="147"/>
      <c r="CY15" s="147"/>
      <c r="CZ15" s="137" t="s">
        <v>172</v>
      </c>
      <c r="DA15" s="147"/>
      <c r="DB15" s="147"/>
      <c r="DC15" s="147"/>
      <c r="DD15" s="147"/>
      <c r="DE15" s="147"/>
      <c r="DF15" s="147"/>
      <c r="DG15" s="147"/>
      <c r="DH15" s="147"/>
      <c r="DI15" s="147"/>
      <c r="DJ15" s="137" t="s">
        <v>173</v>
      </c>
      <c r="DK15" s="147"/>
      <c r="DL15" s="147"/>
      <c r="DM15" s="147"/>
      <c r="DN15" s="147"/>
      <c r="DO15" s="147"/>
      <c r="DP15" s="147"/>
      <c r="DQ15" s="147"/>
      <c r="DR15" s="147"/>
      <c r="DS15" s="147"/>
    </row>
    <row r="16" spans="1:123" s="25" customFormat="1" ht="21.75" customHeight="1">
      <c r="A16" s="62" t="s">
        <v>28</v>
      </c>
      <c r="B16" s="63"/>
      <c r="C16" s="63"/>
      <c r="D16" s="63"/>
      <c r="E16" s="64"/>
      <c r="F16" s="65" t="s">
        <v>26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</row>
    <row r="17" spans="1:123" s="25" customFormat="1" ht="21.75" customHeight="1">
      <c r="A17" s="62" t="s">
        <v>45</v>
      </c>
      <c r="B17" s="63"/>
      <c r="C17" s="63"/>
      <c r="D17" s="63"/>
      <c r="E17" s="64"/>
      <c r="F17" s="65" t="s">
        <v>27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7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</row>
    <row r="18" spans="1:123" s="25" customFormat="1" ht="11.25">
      <c r="A18" s="44"/>
      <c r="B18" s="45"/>
      <c r="C18" s="45"/>
      <c r="D18" s="45"/>
      <c r="E18" s="46"/>
      <c r="F18" s="47" t="s">
        <v>51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</row>
    <row r="19" spans="1:123" s="25" customFormat="1" ht="21.75" customHeight="1">
      <c r="A19" s="44" t="s">
        <v>53</v>
      </c>
      <c r="B19" s="45"/>
      <c r="C19" s="45"/>
      <c r="D19" s="45"/>
      <c r="E19" s="46"/>
      <c r="F19" s="47" t="s">
        <v>176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161">
        <v>3.66</v>
      </c>
      <c r="AK19" s="162"/>
      <c r="AL19" s="162"/>
      <c r="AM19" s="162"/>
      <c r="AN19" s="162"/>
      <c r="AO19" s="162"/>
      <c r="AP19" s="162"/>
      <c r="AQ19" s="162"/>
      <c r="AR19" s="162"/>
      <c r="AS19" s="163"/>
      <c r="AT19" s="161"/>
      <c r="AU19" s="162"/>
      <c r="AV19" s="162"/>
      <c r="AW19" s="162"/>
      <c r="AX19" s="162"/>
      <c r="AY19" s="162"/>
      <c r="AZ19" s="162"/>
      <c r="BA19" s="162"/>
      <c r="BB19" s="162"/>
      <c r="BC19" s="163"/>
      <c r="BD19" s="161"/>
      <c r="BE19" s="162"/>
      <c r="BF19" s="162"/>
      <c r="BG19" s="162"/>
      <c r="BH19" s="162"/>
      <c r="BI19" s="162"/>
      <c r="BJ19" s="162"/>
      <c r="BK19" s="163"/>
      <c r="BL19" s="161">
        <v>2015</v>
      </c>
      <c r="BM19" s="162"/>
      <c r="BN19" s="162"/>
      <c r="BO19" s="162"/>
      <c r="BP19" s="162"/>
      <c r="BQ19" s="162"/>
      <c r="BR19" s="162"/>
      <c r="BS19" s="162"/>
      <c r="BT19" s="162"/>
      <c r="BU19" s="163"/>
      <c r="BV19" s="161">
        <v>2017</v>
      </c>
      <c r="BW19" s="162"/>
      <c r="BX19" s="162"/>
      <c r="BY19" s="162"/>
      <c r="BZ19" s="162"/>
      <c r="CA19" s="162"/>
      <c r="CB19" s="162"/>
      <c r="CC19" s="162"/>
      <c r="CD19" s="162"/>
      <c r="CE19" s="163"/>
      <c r="CF19" s="161" t="s">
        <v>174</v>
      </c>
      <c r="CG19" s="162"/>
      <c r="CH19" s="162"/>
      <c r="CI19" s="162"/>
      <c r="CJ19" s="162"/>
      <c r="CK19" s="162"/>
      <c r="CL19" s="162"/>
      <c r="CM19" s="162"/>
      <c r="CN19" s="162"/>
      <c r="CO19" s="163"/>
      <c r="CP19" s="161" t="s">
        <v>175</v>
      </c>
      <c r="CQ19" s="162"/>
      <c r="CR19" s="162"/>
      <c r="CS19" s="162"/>
      <c r="CT19" s="162"/>
      <c r="CU19" s="162"/>
      <c r="CV19" s="162"/>
      <c r="CW19" s="162"/>
      <c r="CX19" s="162"/>
      <c r="CY19" s="163"/>
      <c r="CZ19" s="161" t="s">
        <v>175</v>
      </c>
      <c r="DA19" s="162"/>
      <c r="DB19" s="162"/>
      <c r="DC19" s="162"/>
      <c r="DD19" s="162"/>
      <c r="DE19" s="162"/>
      <c r="DF19" s="162"/>
      <c r="DG19" s="162"/>
      <c r="DH19" s="162"/>
      <c r="DI19" s="163"/>
      <c r="DJ19" s="161" t="s">
        <v>175</v>
      </c>
      <c r="DK19" s="162"/>
      <c r="DL19" s="162"/>
      <c r="DM19" s="162"/>
      <c r="DN19" s="162"/>
      <c r="DO19" s="162"/>
      <c r="DP19" s="162"/>
      <c r="DQ19" s="162"/>
      <c r="DR19" s="162"/>
      <c r="DS19" s="163"/>
    </row>
    <row r="20" spans="1:123" ht="21.75" customHeight="1">
      <c r="A20" s="44" t="s">
        <v>52</v>
      </c>
      <c r="B20" s="45"/>
      <c r="C20" s="45"/>
      <c r="D20" s="45"/>
      <c r="E20" s="46"/>
      <c r="F20" s="47" t="s">
        <v>54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161"/>
      <c r="AK20" s="162"/>
      <c r="AL20" s="162"/>
      <c r="AM20" s="162"/>
      <c r="AN20" s="162"/>
      <c r="AO20" s="162"/>
      <c r="AP20" s="162"/>
      <c r="AQ20" s="162"/>
      <c r="AR20" s="162"/>
      <c r="AS20" s="163"/>
      <c r="AT20" s="161"/>
      <c r="AU20" s="162"/>
      <c r="AV20" s="162"/>
      <c r="AW20" s="162"/>
      <c r="AX20" s="162"/>
      <c r="AY20" s="162"/>
      <c r="AZ20" s="162"/>
      <c r="BA20" s="162"/>
      <c r="BB20" s="162"/>
      <c r="BC20" s="163"/>
      <c r="BD20" s="161"/>
      <c r="BE20" s="162"/>
      <c r="BF20" s="162"/>
      <c r="BG20" s="162"/>
      <c r="BH20" s="162"/>
      <c r="BI20" s="162"/>
      <c r="BJ20" s="162"/>
      <c r="BK20" s="163"/>
      <c r="BL20" s="161">
        <v>2015</v>
      </c>
      <c r="BM20" s="162"/>
      <c r="BN20" s="162"/>
      <c r="BO20" s="162"/>
      <c r="BP20" s="162"/>
      <c r="BQ20" s="162"/>
      <c r="BR20" s="162"/>
      <c r="BS20" s="162"/>
      <c r="BT20" s="162"/>
      <c r="BU20" s="163"/>
      <c r="BV20" s="161">
        <v>2015</v>
      </c>
      <c r="BW20" s="162"/>
      <c r="BX20" s="162"/>
      <c r="BY20" s="162"/>
      <c r="BZ20" s="162"/>
      <c r="CA20" s="162"/>
      <c r="CB20" s="162"/>
      <c r="CC20" s="162"/>
      <c r="CD20" s="162"/>
      <c r="CE20" s="163"/>
      <c r="CF20" s="161" t="s">
        <v>174</v>
      </c>
      <c r="CG20" s="162"/>
      <c r="CH20" s="162"/>
      <c r="CI20" s="162"/>
      <c r="CJ20" s="162"/>
      <c r="CK20" s="162"/>
      <c r="CL20" s="162"/>
      <c r="CM20" s="162"/>
      <c r="CN20" s="162"/>
      <c r="CO20" s="163"/>
      <c r="CP20" s="161" t="s">
        <v>175</v>
      </c>
      <c r="CQ20" s="162"/>
      <c r="CR20" s="162"/>
      <c r="CS20" s="162"/>
      <c r="CT20" s="162"/>
      <c r="CU20" s="162"/>
      <c r="CV20" s="162"/>
      <c r="CW20" s="162"/>
      <c r="CX20" s="162"/>
      <c r="CY20" s="163"/>
      <c r="CZ20" s="161" t="s">
        <v>175</v>
      </c>
      <c r="DA20" s="162"/>
      <c r="DB20" s="162"/>
      <c r="DC20" s="162"/>
      <c r="DD20" s="162"/>
      <c r="DE20" s="162"/>
      <c r="DF20" s="162"/>
      <c r="DG20" s="162"/>
      <c r="DH20" s="162"/>
      <c r="DI20" s="163"/>
      <c r="DJ20" s="161" t="s">
        <v>175</v>
      </c>
      <c r="DK20" s="162"/>
      <c r="DL20" s="162"/>
      <c r="DM20" s="162"/>
      <c r="DN20" s="162"/>
      <c r="DO20" s="162"/>
      <c r="DP20" s="162"/>
      <c r="DQ20" s="162"/>
      <c r="DR20" s="162"/>
      <c r="DS20" s="163"/>
    </row>
    <row r="21" spans="1:123" ht="11.25">
      <c r="A21" s="44"/>
      <c r="B21" s="45"/>
      <c r="C21" s="45"/>
      <c r="D21" s="45"/>
      <c r="E21" s="46"/>
      <c r="F21" s="47" t="s">
        <v>55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  <c r="AJ21" s="161"/>
      <c r="AK21" s="162"/>
      <c r="AL21" s="162"/>
      <c r="AM21" s="162"/>
      <c r="AN21" s="162"/>
      <c r="AO21" s="162"/>
      <c r="AP21" s="162"/>
      <c r="AQ21" s="162"/>
      <c r="AR21" s="162"/>
      <c r="AS21" s="163"/>
      <c r="AT21" s="161"/>
      <c r="AU21" s="162"/>
      <c r="AV21" s="162"/>
      <c r="AW21" s="162"/>
      <c r="AX21" s="162"/>
      <c r="AY21" s="162"/>
      <c r="AZ21" s="162"/>
      <c r="BA21" s="162"/>
      <c r="BB21" s="162"/>
      <c r="BC21" s="163"/>
      <c r="BD21" s="161"/>
      <c r="BE21" s="162"/>
      <c r="BF21" s="162"/>
      <c r="BG21" s="162"/>
      <c r="BH21" s="162"/>
      <c r="BI21" s="162"/>
      <c r="BJ21" s="162"/>
      <c r="BK21" s="163"/>
      <c r="BL21" s="161"/>
      <c r="BM21" s="162"/>
      <c r="BN21" s="162"/>
      <c r="BO21" s="162"/>
      <c r="BP21" s="162"/>
      <c r="BQ21" s="162"/>
      <c r="BR21" s="162"/>
      <c r="BS21" s="162"/>
      <c r="BT21" s="162"/>
      <c r="BU21" s="163"/>
      <c r="BV21" s="161"/>
      <c r="BW21" s="162"/>
      <c r="BX21" s="162"/>
      <c r="BY21" s="162"/>
      <c r="BZ21" s="162"/>
      <c r="CA21" s="162"/>
      <c r="CB21" s="162"/>
      <c r="CC21" s="162"/>
      <c r="CD21" s="162"/>
      <c r="CE21" s="163"/>
      <c r="CF21" s="161"/>
      <c r="CG21" s="162"/>
      <c r="CH21" s="162"/>
      <c r="CI21" s="162"/>
      <c r="CJ21" s="162"/>
      <c r="CK21" s="162"/>
      <c r="CL21" s="162"/>
      <c r="CM21" s="162"/>
      <c r="CN21" s="162"/>
      <c r="CO21" s="163"/>
      <c r="CP21" s="161"/>
      <c r="CQ21" s="162"/>
      <c r="CR21" s="162"/>
      <c r="CS21" s="162"/>
      <c r="CT21" s="162"/>
      <c r="CU21" s="162"/>
      <c r="CV21" s="162"/>
      <c r="CW21" s="162"/>
      <c r="CX21" s="162"/>
      <c r="CY21" s="163"/>
      <c r="CZ21" s="161"/>
      <c r="DA21" s="162"/>
      <c r="DB21" s="162"/>
      <c r="DC21" s="162"/>
      <c r="DD21" s="162"/>
      <c r="DE21" s="162"/>
      <c r="DF21" s="162"/>
      <c r="DG21" s="162"/>
      <c r="DH21" s="162"/>
      <c r="DI21" s="163"/>
      <c r="DJ21" s="161"/>
      <c r="DK21" s="162"/>
      <c r="DL21" s="162"/>
      <c r="DM21" s="162"/>
      <c r="DN21" s="162"/>
      <c r="DO21" s="162"/>
      <c r="DP21" s="162"/>
      <c r="DQ21" s="162"/>
      <c r="DR21" s="162"/>
      <c r="DS21" s="163"/>
    </row>
    <row r="22" spans="1:123" ht="21.75" customHeight="1">
      <c r="A22" s="44" t="s">
        <v>50</v>
      </c>
      <c r="B22" s="45"/>
      <c r="C22" s="45"/>
      <c r="D22" s="45"/>
      <c r="E22" s="46"/>
      <c r="F22" s="47" t="s">
        <v>177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161"/>
      <c r="AK22" s="162"/>
      <c r="AL22" s="162"/>
      <c r="AM22" s="162"/>
      <c r="AN22" s="162"/>
      <c r="AO22" s="162"/>
      <c r="AP22" s="162"/>
      <c r="AQ22" s="162"/>
      <c r="AR22" s="162"/>
      <c r="AS22" s="163"/>
      <c r="AT22" s="161"/>
      <c r="AU22" s="162"/>
      <c r="AV22" s="162"/>
      <c r="AW22" s="162"/>
      <c r="AX22" s="162"/>
      <c r="AY22" s="162"/>
      <c r="AZ22" s="162"/>
      <c r="BA22" s="162"/>
      <c r="BB22" s="162"/>
      <c r="BC22" s="163"/>
      <c r="BD22" s="161"/>
      <c r="BE22" s="162"/>
      <c r="BF22" s="162"/>
      <c r="BG22" s="162"/>
      <c r="BH22" s="162"/>
      <c r="BI22" s="162"/>
      <c r="BJ22" s="162"/>
      <c r="BK22" s="163"/>
      <c r="BL22" s="161">
        <v>2015</v>
      </c>
      <c r="BM22" s="162"/>
      <c r="BN22" s="162"/>
      <c r="BO22" s="162"/>
      <c r="BP22" s="162"/>
      <c r="BQ22" s="162"/>
      <c r="BR22" s="162"/>
      <c r="BS22" s="162"/>
      <c r="BT22" s="162"/>
      <c r="BU22" s="163"/>
      <c r="BV22" s="161">
        <v>2015</v>
      </c>
      <c r="BW22" s="162"/>
      <c r="BX22" s="162"/>
      <c r="BY22" s="162"/>
      <c r="BZ22" s="162"/>
      <c r="CA22" s="162"/>
      <c r="CB22" s="162"/>
      <c r="CC22" s="162"/>
      <c r="CD22" s="162"/>
      <c r="CE22" s="163"/>
      <c r="CF22" s="161" t="s">
        <v>64</v>
      </c>
      <c r="CG22" s="162"/>
      <c r="CH22" s="162"/>
      <c r="CI22" s="162"/>
      <c r="CJ22" s="162"/>
      <c r="CK22" s="162"/>
      <c r="CL22" s="162"/>
      <c r="CM22" s="162"/>
      <c r="CN22" s="162"/>
      <c r="CO22" s="163"/>
      <c r="CP22" s="161" t="s">
        <v>175</v>
      </c>
      <c r="CQ22" s="162"/>
      <c r="CR22" s="162"/>
      <c r="CS22" s="162"/>
      <c r="CT22" s="162"/>
      <c r="CU22" s="162"/>
      <c r="CV22" s="162"/>
      <c r="CW22" s="162"/>
      <c r="CX22" s="162"/>
      <c r="CY22" s="163"/>
      <c r="CZ22" s="161" t="s">
        <v>175</v>
      </c>
      <c r="DA22" s="162"/>
      <c r="DB22" s="162"/>
      <c r="DC22" s="162"/>
      <c r="DD22" s="162"/>
      <c r="DE22" s="162"/>
      <c r="DF22" s="162"/>
      <c r="DG22" s="162"/>
      <c r="DH22" s="162"/>
      <c r="DI22" s="163"/>
      <c r="DJ22" s="161" t="s">
        <v>175</v>
      </c>
      <c r="DK22" s="162"/>
      <c r="DL22" s="162"/>
      <c r="DM22" s="162"/>
      <c r="DN22" s="162"/>
      <c r="DO22" s="162"/>
      <c r="DP22" s="162"/>
      <c r="DQ22" s="162"/>
      <c r="DR22" s="162"/>
      <c r="DS22" s="163"/>
    </row>
    <row r="23" spans="1:123" ht="11.25">
      <c r="A23" s="44"/>
      <c r="B23" s="45"/>
      <c r="C23" s="45"/>
      <c r="D23" s="45"/>
      <c r="E23" s="46"/>
      <c r="F23" s="47" t="s">
        <v>178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  <c r="AJ23" s="161"/>
      <c r="AK23" s="162"/>
      <c r="AL23" s="162"/>
      <c r="AM23" s="162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2"/>
      <c r="BA23" s="162"/>
      <c r="BB23" s="162"/>
      <c r="BC23" s="163"/>
      <c r="BD23" s="161"/>
      <c r="BE23" s="162"/>
      <c r="BF23" s="162"/>
      <c r="BG23" s="162"/>
      <c r="BH23" s="162"/>
      <c r="BI23" s="162"/>
      <c r="BJ23" s="162"/>
      <c r="BK23" s="163"/>
      <c r="BL23" s="161">
        <v>2014</v>
      </c>
      <c r="BM23" s="162"/>
      <c r="BN23" s="162"/>
      <c r="BO23" s="162"/>
      <c r="BP23" s="162"/>
      <c r="BQ23" s="162"/>
      <c r="BR23" s="162"/>
      <c r="BS23" s="162"/>
      <c r="BT23" s="162"/>
      <c r="BU23" s="163"/>
      <c r="BV23" s="161">
        <v>2017</v>
      </c>
      <c r="BW23" s="162"/>
      <c r="BX23" s="162"/>
      <c r="BY23" s="162"/>
      <c r="BZ23" s="162"/>
      <c r="CA23" s="162"/>
      <c r="CB23" s="162"/>
      <c r="CC23" s="162"/>
      <c r="CD23" s="162"/>
      <c r="CE23" s="163"/>
      <c r="CF23" s="161" t="s">
        <v>174</v>
      </c>
      <c r="CG23" s="162"/>
      <c r="CH23" s="162"/>
      <c r="CI23" s="162"/>
      <c r="CJ23" s="162"/>
      <c r="CK23" s="162"/>
      <c r="CL23" s="162"/>
      <c r="CM23" s="162"/>
      <c r="CN23" s="162"/>
      <c r="CO23" s="163"/>
      <c r="CP23" s="161" t="s">
        <v>175</v>
      </c>
      <c r="CQ23" s="162"/>
      <c r="CR23" s="162"/>
      <c r="CS23" s="162"/>
      <c r="CT23" s="162"/>
      <c r="CU23" s="162"/>
      <c r="CV23" s="162"/>
      <c r="CW23" s="162"/>
      <c r="CX23" s="162"/>
      <c r="CY23" s="163"/>
      <c r="CZ23" s="161" t="s">
        <v>175</v>
      </c>
      <c r="DA23" s="162"/>
      <c r="DB23" s="162"/>
      <c r="DC23" s="162"/>
      <c r="DD23" s="162"/>
      <c r="DE23" s="162"/>
      <c r="DF23" s="162"/>
      <c r="DG23" s="162"/>
      <c r="DH23" s="162"/>
      <c r="DI23" s="163"/>
      <c r="DJ23" s="161" t="s">
        <v>175</v>
      </c>
      <c r="DK23" s="162"/>
      <c r="DL23" s="162"/>
      <c r="DM23" s="162"/>
      <c r="DN23" s="162"/>
      <c r="DO23" s="162"/>
      <c r="DP23" s="162"/>
      <c r="DQ23" s="162"/>
      <c r="DR23" s="162"/>
      <c r="DS23" s="163"/>
    </row>
    <row r="24" spans="1:123" ht="21.75" customHeight="1">
      <c r="A24" s="44" t="s">
        <v>50</v>
      </c>
      <c r="B24" s="45"/>
      <c r="C24" s="45"/>
      <c r="D24" s="45"/>
      <c r="E24" s="46"/>
      <c r="F24" s="47" t="s">
        <v>179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161"/>
      <c r="AK24" s="162"/>
      <c r="AL24" s="162"/>
      <c r="AM24" s="162"/>
      <c r="AN24" s="162"/>
      <c r="AO24" s="162"/>
      <c r="AP24" s="162"/>
      <c r="AQ24" s="162"/>
      <c r="AR24" s="162"/>
      <c r="AS24" s="163"/>
      <c r="AT24" s="161"/>
      <c r="AU24" s="162"/>
      <c r="AV24" s="162"/>
      <c r="AW24" s="162"/>
      <c r="AX24" s="162"/>
      <c r="AY24" s="162"/>
      <c r="AZ24" s="162"/>
      <c r="BA24" s="162"/>
      <c r="BB24" s="162"/>
      <c r="BC24" s="163"/>
      <c r="BD24" s="161"/>
      <c r="BE24" s="162"/>
      <c r="BF24" s="162"/>
      <c r="BG24" s="162"/>
      <c r="BH24" s="162"/>
      <c r="BI24" s="162"/>
      <c r="BJ24" s="162"/>
      <c r="BK24" s="163"/>
      <c r="BL24" s="161">
        <v>2014</v>
      </c>
      <c r="BM24" s="162"/>
      <c r="BN24" s="162"/>
      <c r="BO24" s="162"/>
      <c r="BP24" s="162"/>
      <c r="BQ24" s="162"/>
      <c r="BR24" s="162"/>
      <c r="BS24" s="162"/>
      <c r="BT24" s="162"/>
      <c r="BU24" s="163"/>
      <c r="BV24" s="161">
        <v>2015</v>
      </c>
      <c r="BW24" s="162"/>
      <c r="BX24" s="162"/>
      <c r="BY24" s="162"/>
      <c r="BZ24" s="162"/>
      <c r="CA24" s="162"/>
      <c r="CB24" s="162"/>
      <c r="CC24" s="162"/>
      <c r="CD24" s="162"/>
      <c r="CE24" s="163"/>
      <c r="CF24" s="161" t="s">
        <v>174</v>
      </c>
      <c r="CG24" s="162"/>
      <c r="CH24" s="162"/>
      <c r="CI24" s="162"/>
      <c r="CJ24" s="162"/>
      <c r="CK24" s="162"/>
      <c r="CL24" s="162"/>
      <c r="CM24" s="162"/>
      <c r="CN24" s="162"/>
      <c r="CO24" s="163"/>
      <c r="CP24" s="161" t="s">
        <v>175</v>
      </c>
      <c r="CQ24" s="162"/>
      <c r="CR24" s="162"/>
      <c r="CS24" s="162"/>
      <c r="CT24" s="162"/>
      <c r="CU24" s="162"/>
      <c r="CV24" s="162"/>
      <c r="CW24" s="162"/>
      <c r="CX24" s="162"/>
      <c r="CY24" s="163"/>
      <c r="CZ24" s="161" t="s">
        <v>175</v>
      </c>
      <c r="DA24" s="162"/>
      <c r="DB24" s="162"/>
      <c r="DC24" s="162"/>
      <c r="DD24" s="162"/>
      <c r="DE24" s="162"/>
      <c r="DF24" s="162"/>
      <c r="DG24" s="162"/>
      <c r="DH24" s="162"/>
      <c r="DI24" s="163"/>
      <c r="DJ24" s="161" t="s">
        <v>175</v>
      </c>
      <c r="DK24" s="162"/>
      <c r="DL24" s="162"/>
      <c r="DM24" s="162"/>
      <c r="DN24" s="162"/>
      <c r="DO24" s="162"/>
      <c r="DP24" s="162"/>
      <c r="DQ24" s="162"/>
      <c r="DR24" s="162"/>
      <c r="DS24" s="163"/>
    </row>
    <row r="25" spans="1:123" ht="11.25">
      <c r="A25" s="44" t="s">
        <v>56</v>
      </c>
      <c r="B25" s="45"/>
      <c r="C25" s="45"/>
      <c r="D25" s="45"/>
      <c r="E25" s="46"/>
      <c r="F25" s="47" t="s">
        <v>180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J25" s="161"/>
      <c r="AK25" s="162"/>
      <c r="AL25" s="162"/>
      <c r="AM25" s="162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2"/>
      <c r="BA25" s="162"/>
      <c r="BB25" s="162"/>
      <c r="BC25" s="163"/>
      <c r="BD25" s="161"/>
      <c r="BE25" s="162"/>
      <c r="BF25" s="162"/>
      <c r="BG25" s="162"/>
      <c r="BH25" s="162"/>
      <c r="BI25" s="162"/>
      <c r="BJ25" s="162"/>
      <c r="BK25" s="163"/>
      <c r="BL25" s="161">
        <v>2015</v>
      </c>
      <c r="BM25" s="162"/>
      <c r="BN25" s="162"/>
      <c r="BO25" s="162"/>
      <c r="BP25" s="162"/>
      <c r="BQ25" s="162"/>
      <c r="BR25" s="162"/>
      <c r="BS25" s="162"/>
      <c r="BT25" s="162"/>
      <c r="BU25" s="163"/>
      <c r="BV25" s="161">
        <v>2017</v>
      </c>
      <c r="BW25" s="162"/>
      <c r="BX25" s="162"/>
      <c r="BY25" s="162"/>
      <c r="BZ25" s="162"/>
      <c r="CA25" s="162"/>
      <c r="CB25" s="162"/>
      <c r="CC25" s="162"/>
      <c r="CD25" s="162"/>
      <c r="CE25" s="163"/>
      <c r="CF25" s="161" t="s">
        <v>174</v>
      </c>
      <c r="CG25" s="162"/>
      <c r="CH25" s="162"/>
      <c r="CI25" s="162"/>
      <c r="CJ25" s="162"/>
      <c r="CK25" s="162"/>
      <c r="CL25" s="162"/>
      <c r="CM25" s="162"/>
      <c r="CN25" s="162"/>
      <c r="CO25" s="163"/>
      <c r="CP25" s="161" t="s">
        <v>175</v>
      </c>
      <c r="CQ25" s="162"/>
      <c r="CR25" s="162"/>
      <c r="CS25" s="162"/>
      <c r="CT25" s="162"/>
      <c r="CU25" s="162"/>
      <c r="CV25" s="162"/>
      <c r="CW25" s="162"/>
      <c r="CX25" s="162"/>
      <c r="CY25" s="163"/>
      <c r="CZ25" s="161" t="s">
        <v>175</v>
      </c>
      <c r="DA25" s="162"/>
      <c r="DB25" s="162"/>
      <c r="DC25" s="162"/>
      <c r="DD25" s="162"/>
      <c r="DE25" s="162"/>
      <c r="DF25" s="162"/>
      <c r="DG25" s="162"/>
      <c r="DH25" s="162"/>
      <c r="DI25" s="163"/>
      <c r="DJ25" s="161" t="s">
        <v>175</v>
      </c>
      <c r="DK25" s="162"/>
      <c r="DL25" s="162"/>
      <c r="DM25" s="162"/>
      <c r="DN25" s="162"/>
      <c r="DO25" s="162"/>
      <c r="DP25" s="162"/>
      <c r="DQ25" s="162"/>
      <c r="DR25" s="162"/>
      <c r="DS25" s="163"/>
    </row>
    <row r="26" spans="1:123" ht="11.25">
      <c r="A26" s="44" t="s">
        <v>57</v>
      </c>
      <c r="B26" s="45"/>
      <c r="C26" s="45"/>
      <c r="D26" s="45"/>
      <c r="E26" s="46"/>
      <c r="F26" s="47" t="s">
        <v>181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161"/>
      <c r="AK26" s="162"/>
      <c r="AL26" s="162"/>
      <c r="AM26" s="162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2"/>
      <c r="BA26" s="162"/>
      <c r="BB26" s="162"/>
      <c r="BC26" s="163"/>
      <c r="BD26" s="161"/>
      <c r="BE26" s="162"/>
      <c r="BF26" s="162"/>
      <c r="BG26" s="162"/>
      <c r="BH26" s="162"/>
      <c r="BI26" s="162"/>
      <c r="BJ26" s="162"/>
      <c r="BK26" s="163"/>
      <c r="BL26" s="161">
        <v>2015</v>
      </c>
      <c r="BM26" s="162"/>
      <c r="BN26" s="162"/>
      <c r="BO26" s="162"/>
      <c r="BP26" s="162"/>
      <c r="BQ26" s="162"/>
      <c r="BR26" s="162"/>
      <c r="BS26" s="162"/>
      <c r="BT26" s="162"/>
      <c r="BU26" s="163"/>
      <c r="BV26" s="161">
        <v>2017</v>
      </c>
      <c r="BW26" s="162"/>
      <c r="BX26" s="162"/>
      <c r="BY26" s="162"/>
      <c r="BZ26" s="162"/>
      <c r="CA26" s="162"/>
      <c r="CB26" s="162"/>
      <c r="CC26" s="162"/>
      <c r="CD26" s="162"/>
      <c r="CE26" s="163"/>
      <c r="CF26" s="161" t="s">
        <v>174</v>
      </c>
      <c r="CG26" s="162"/>
      <c r="CH26" s="162"/>
      <c r="CI26" s="162"/>
      <c r="CJ26" s="162"/>
      <c r="CK26" s="162"/>
      <c r="CL26" s="162"/>
      <c r="CM26" s="162"/>
      <c r="CN26" s="162"/>
      <c r="CO26" s="163"/>
      <c r="CP26" s="161" t="s">
        <v>175</v>
      </c>
      <c r="CQ26" s="162"/>
      <c r="CR26" s="162"/>
      <c r="CS26" s="162"/>
      <c r="CT26" s="162"/>
      <c r="CU26" s="162"/>
      <c r="CV26" s="162"/>
      <c r="CW26" s="162"/>
      <c r="CX26" s="162"/>
      <c r="CY26" s="163"/>
      <c r="CZ26" s="161" t="s">
        <v>175</v>
      </c>
      <c r="DA26" s="162"/>
      <c r="DB26" s="162"/>
      <c r="DC26" s="162"/>
      <c r="DD26" s="162"/>
      <c r="DE26" s="162"/>
      <c r="DF26" s="162"/>
      <c r="DG26" s="162"/>
      <c r="DH26" s="162"/>
      <c r="DI26" s="163"/>
      <c r="DJ26" s="161" t="s">
        <v>175</v>
      </c>
      <c r="DK26" s="162"/>
      <c r="DL26" s="162"/>
      <c r="DM26" s="162"/>
      <c r="DN26" s="162"/>
      <c r="DO26" s="162"/>
      <c r="DP26" s="162"/>
      <c r="DQ26" s="162"/>
      <c r="DR26" s="162"/>
      <c r="DS26" s="163"/>
    </row>
    <row r="27" spans="1:123" ht="11.25">
      <c r="A27" s="44" t="s">
        <v>58</v>
      </c>
      <c r="B27" s="45"/>
      <c r="C27" s="45"/>
      <c r="D27" s="45"/>
      <c r="E27" s="46"/>
      <c r="F27" s="47" t="s">
        <v>182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  <c r="AJ27" s="161"/>
      <c r="AK27" s="162"/>
      <c r="AL27" s="162"/>
      <c r="AM27" s="162"/>
      <c r="AN27" s="162"/>
      <c r="AO27" s="162"/>
      <c r="AP27" s="162"/>
      <c r="AQ27" s="162"/>
      <c r="AR27" s="162"/>
      <c r="AS27" s="163"/>
      <c r="AT27" s="161"/>
      <c r="AU27" s="162"/>
      <c r="AV27" s="162"/>
      <c r="AW27" s="162"/>
      <c r="AX27" s="162"/>
      <c r="AY27" s="162"/>
      <c r="AZ27" s="162"/>
      <c r="BA27" s="162"/>
      <c r="BB27" s="162"/>
      <c r="BC27" s="163"/>
      <c r="BD27" s="161"/>
      <c r="BE27" s="162"/>
      <c r="BF27" s="162"/>
      <c r="BG27" s="162"/>
      <c r="BH27" s="162"/>
      <c r="BI27" s="162"/>
      <c r="BJ27" s="162"/>
      <c r="BK27" s="163"/>
      <c r="BL27" s="161">
        <v>2014</v>
      </c>
      <c r="BM27" s="162"/>
      <c r="BN27" s="162"/>
      <c r="BO27" s="162"/>
      <c r="BP27" s="162"/>
      <c r="BQ27" s="162"/>
      <c r="BR27" s="162"/>
      <c r="BS27" s="162"/>
      <c r="BT27" s="162"/>
      <c r="BU27" s="163"/>
      <c r="BV27" s="161">
        <v>2017</v>
      </c>
      <c r="BW27" s="162"/>
      <c r="BX27" s="162"/>
      <c r="BY27" s="162"/>
      <c r="BZ27" s="162"/>
      <c r="CA27" s="162"/>
      <c r="CB27" s="162"/>
      <c r="CC27" s="162"/>
      <c r="CD27" s="162"/>
      <c r="CE27" s="163"/>
      <c r="CF27" s="161" t="s">
        <v>174</v>
      </c>
      <c r="CG27" s="162"/>
      <c r="CH27" s="162"/>
      <c r="CI27" s="162"/>
      <c r="CJ27" s="162"/>
      <c r="CK27" s="162"/>
      <c r="CL27" s="162"/>
      <c r="CM27" s="162"/>
      <c r="CN27" s="162"/>
      <c r="CO27" s="163"/>
      <c r="CP27" s="161" t="s">
        <v>175</v>
      </c>
      <c r="CQ27" s="162"/>
      <c r="CR27" s="162"/>
      <c r="CS27" s="162"/>
      <c r="CT27" s="162"/>
      <c r="CU27" s="162"/>
      <c r="CV27" s="162"/>
      <c r="CW27" s="162"/>
      <c r="CX27" s="162"/>
      <c r="CY27" s="163"/>
      <c r="CZ27" s="161" t="s">
        <v>175</v>
      </c>
      <c r="DA27" s="162"/>
      <c r="DB27" s="162"/>
      <c r="DC27" s="162"/>
      <c r="DD27" s="162"/>
      <c r="DE27" s="162"/>
      <c r="DF27" s="162"/>
      <c r="DG27" s="162"/>
      <c r="DH27" s="162"/>
      <c r="DI27" s="163"/>
      <c r="DJ27" s="161" t="s">
        <v>175</v>
      </c>
      <c r="DK27" s="162"/>
      <c r="DL27" s="162"/>
      <c r="DM27" s="162"/>
      <c r="DN27" s="162"/>
      <c r="DO27" s="162"/>
      <c r="DP27" s="162"/>
      <c r="DQ27" s="162"/>
      <c r="DR27" s="162"/>
      <c r="DS27" s="163"/>
    </row>
    <row r="28" spans="1:123" ht="21.75" customHeight="1">
      <c r="A28" s="62" t="s">
        <v>46</v>
      </c>
      <c r="B28" s="63"/>
      <c r="C28" s="63"/>
      <c r="D28" s="63"/>
      <c r="E28" s="64"/>
      <c r="F28" s="65" t="s">
        <v>30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161"/>
      <c r="AK28" s="162"/>
      <c r="AL28" s="162"/>
      <c r="AM28" s="162"/>
      <c r="AN28" s="162"/>
      <c r="AO28" s="162"/>
      <c r="AP28" s="162"/>
      <c r="AQ28" s="162"/>
      <c r="AR28" s="162"/>
      <c r="AS28" s="163"/>
      <c r="AT28" s="161"/>
      <c r="AU28" s="162"/>
      <c r="AV28" s="162"/>
      <c r="AW28" s="162"/>
      <c r="AX28" s="162"/>
      <c r="AY28" s="162"/>
      <c r="AZ28" s="162"/>
      <c r="BA28" s="162"/>
      <c r="BB28" s="162"/>
      <c r="BC28" s="163"/>
      <c r="BD28" s="161"/>
      <c r="BE28" s="162"/>
      <c r="BF28" s="162"/>
      <c r="BG28" s="162"/>
      <c r="BH28" s="162"/>
      <c r="BI28" s="162"/>
      <c r="BJ28" s="162"/>
      <c r="BK28" s="163"/>
      <c r="BL28" s="161"/>
      <c r="BM28" s="162"/>
      <c r="BN28" s="162"/>
      <c r="BO28" s="162"/>
      <c r="BP28" s="162"/>
      <c r="BQ28" s="162"/>
      <c r="BR28" s="162"/>
      <c r="BS28" s="162"/>
      <c r="BT28" s="162"/>
      <c r="BU28" s="163"/>
      <c r="BV28" s="161"/>
      <c r="BW28" s="162"/>
      <c r="BX28" s="162"/>
      <c r="BY28" s="162"/>
      <c r="BZ28" s="162"/>
      <c r="CA28" s="162"/>
      <c r="CB28" s="162"/>
      <c r="CC28" s="162"/>
      <c r="CD28" s="162"/>
      <c r="CE28" s="163"/>
      <c r="CF28" s="161"/>
      <c r="CG28" s="162"/>
      <c r="CH28" s="162"/>
      <c r="CI28" s="162"/>
      <c r="CJ28" s="162"/>
      <c r="CK28" s="162"/>
      <c r="CL28" s="162"/>
      <c r="CM28" s="162"/>
      <c r="CN28" s="162"/>
      <c r="CO28" s="163"/>
      <c r="CP28" s="161"/>
      <c r="CQ28" s="162"/>
      <c r="CR28" s="162"/>
      <c r="CS28" s="162"/>
      <c r="CT28" s="162"/>
      <c r="CU28" s="162"/>
      <c r="CV28" s="162"/>
      <c r="CW28" s="162"/>
      <c r="CX28" s="162"/>
      <c r="CY28" s="163"/>
      <c r="CZ28" s="161"/>
      <c r="DA28" s="162"/>
      <c r="DB28" s="162"/>
      <c r="DC28" s="162"/>
      <c r="DD28" s="162"/>
      <c r="DE28" s="162"/>
      <c r="DF28" s="162"/>
      <c r="DG28" s="162"/>
      <c r="DH28" s="162"/>
      <c r="DI28" s="163"/>
      <c r="DJ28" s="161"/>
      <c r="DK28" s="162"/>
      <c r="DL28" s="162"/>
      <c r="DM28" s="162"/>
      <c r="DN28" s="162"/>
      <c r="DO28" s="162"/>
      <c r="DP28" s="162"/>
      <c r="DQ28" s="162"/>
      <c r="DR28" s="162"/>
      <c r="DS28" s="163"/>
    </row>
    <row r="29" spans="1:123" ht="21.75" customHeight="1">
      <c r="A29" s="44" t="s">
        <v>50</v>
      </c>
      <c r="B29" s="45"/>
      <c r="C29" s="45"/>
      <c r="D29" s="45"/>
      <c r="E29" s="46"/>
      <c r="F29" s="47" t="s">
        <v>183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161"/>
      <c r="AK29" s="162"/>
      <c r="AL29" s="162"/>
      <c r="AM29" s="162"/>
      <c r="AN29" s="162"/>
      <c r="AO29" s="162"/>
      <c r="AP29" s="162"/>
      <c r="AQ29" s="162"/>
      <c r="AR29" s="162"/>
      <c r="AS29" s="163"/>
      <c r="AT29" s="161"/>
      <c r="AU29" s="162"/>
      <c r="AV29" s="162"/>
      <c r="AW29" s="162"/>
      <c r="AX29" s="162"/>
      <c r="AY29" s="162"/>
      <c r="AZ29" s="162"/>
      <c r="BA29" s="162"/>
      <c r="BB29" s="162"/>
      <c r="BC29" s="163"/>
      <c r="BD29" s="161"/>
      <c r="BE29" s="162"/>
      <c r="BF29" s="162"/>
      <c r="BG29" s="162"/>
      <c r="BH29" s="162"/>
      <c r="BI29" s="162"/>
      <c r="BJ29" s="162"/>
      <c r="BK29" s="163"/>
      <c r="BL29" s="161">
        <v>2017</v>
      </c>
      <c r="BM29" s="162"/>
      <c r="BN29" s="162"/>
      <c r="BO29" s="162"/>
      <c r="BP29" s="162"/>
      <c r="BQ29" s="162"/>
      <c r="BR29" s="162"/>
      <c r="BS29" s="162"/>
      <c r="BT29" s="162"/>
      <c r="BU29" s="163"/>
      <c r="BV29" s="161">
        <v>2017</v>
      </c>
      <c r="BW29" s="162"/>
      <c r="BX29" s="162"/>
      <c r="BY29" s="162"/>
      <c r="BZ29" s="162"/>
      <c r="CA29" s="162"/>
      <c r="CB29" s="162"/>
      <c r="CC29" s="162"/>
      <c r="CD29" s="162"/>
      <c r="CE29" s="163"/>
      <c r="CF29" s="161" t="s">
        <v>174</v>
      </c>
      <c r="CG29" s="162"/>
      <c r="CH29" s="162"/>
      <c r="CI29" s="162"/>
      <c r="CJ29" s="162"/>
      <c r="CK29" s="162"/>
      <c r="CL29" s="162"/>
      <c r="CM29" s="162"/>
      <c r="CN29" s="162"/>
      <c r="CO29" s="163"/>
      <c r="CP29" s="161" t="s">
        <v>175</v>
      </c>
      <c r="CQ29" s="162"/>
      <c r="CR29" s="162"/>
      <c r="CS29" s="162"/>
      <c r="CT29" s="162"/>
      <c r="CU29" s="162"/>
      <c r="CV29" s="162"/>
      <c r="CW29" s="162"/>
      <c r="CX29" s="162"/>
      <c r="CY29" s="163"/>
      <c r="CZ29" s="161" t="s">
        <v>175</v>
      </c>
      <c r="DA29" s="162"/>
      <c r="DB29" s="162"/>
      <c r="DC29" s="162"/>
      <c r="DD29" s="162"/>
      <c r="DE29" s="162"/>
      <c r="DF29" s="162"/>
      <c r="DG29" s="162"/>
      <c r="DH29" s="162"/>
      <c r="DI29" s="163"/>
      <c r="DJ29" s="161" t="s">
        <v>175</v>
      </c>
      <c r="DK29" s="162"/>
      <c r="DL29" s="162"/>
      <c r="DM29" s="162"/>
      <c r="DN29" s="162"/>
      <c r="DO29" s="162"/>
      <c r="DP29" s="162"/>
      <c r="DQ29" s="162"/>
      <c r="DR29" s="162"/>
      <c r="DS29" s="163"/>
    </row>
    <row r="30" spans="1:123" ht="21.75" customHeight="1">
      <c r="A30" s="44" t="s">
        <v>52</v>
      </c>
      <c r="B30" s="45"/>
      <c r="C30" s="45"/>
      <c r="D30" s="45"/>
      <c r="E30" s="46"/>
      <c r="F30" s="47" t="s">
        <v>184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  <c r="AJ30" s="161"/>
      <c r="AK30" s="162"/>
      <c r="AL30" s="162"/>
      <c r="AM30" s="162"/>
      <c r="AN30" s="162"/>
      <c r="AO30" s="162"/>
      <c r="AP30" s="162"/>
      <c r="AQ30" s="162"/>
      <c r="AR30" s="162"/>
      <c r="AS30" s="163"/>
      <c r="AT30" s="161"/>
      <c r="AU30" s="162"/>
      <c r="AV30" s="162"/>
      <c r="AW30" s="162"/>
      <c r="AX30" s="162"/>
      <c r="AY30" s="162"/>
      <c r="AZ30" s="162"/>
      <c r="BA30" s="162"/>
      <c r="BB30" s="162"/>
      <c r="BC30" s="163"/>
      <c r="BD30" s="161"/>
      <c r="BE30" s="162"/>
      <c r="BF30" s="162"/>
      <c r="BG30" s="162"/>
      <c r="BH30" s="162"/>
      <c r="BI30" s="162"/>
      <c r="BJ30" s="162"/>
      <c r="BK30" s="163"/>
      <c r="BL30" s="161">
        <v>2017</v>
      </c>
      <c r="BM30" s="162"/>
      <c r="BN30" s="162"/>
      <c r="BO30" s="162"/>
      <c r="BP30" s="162"/>
      <c r="BQ30" s="162"/>
      <c r="BR30" s="162"/>
      <c r="BS30" s="162"/>
      <c r="BT30" s="162"/>
      <c r="BU30" s="163"/>
      <c r="BV30" s="161">
        <v>2017</v>
      </c>
      <c r="BW30" s="162"/>
      <c r="BX30" s="162"/>
      <c r="BY30" s="162"/>
      <c r="BZ30" s="162"/>
      <c r="CA30" s="162"/>
      <c r="CB30" s="162"/>
      <c r="CC30" s="162"/>
      <c r="CD30" s="162"/>
      <c r="CE30" s="163"/>
      <c r="CF30" s="161" t="s">
        <v>174</v>
      </c>
      <c r="CG30" s="162"/>
      <c r="CH30" s="162"/>
      <c r="CI30" s="162"/>
      <c r="CJ30" s="162"/>
      <c r="CK30" s="162"/>
      <c r="CL30" s="162"/>
      <c r="CM30" s="162"/>
      <c r="CN30" s="162"/>
      <c r="CO30" s="163"/>
      <c r="CP30" s="161" t="s">
        <v>175</v>
      </c>
      <c r="CQ30" s="162"/>
      <c r="CR30" s="162"/>
      <c r="CS30" s="162"/>
      <c r="CT30" s="162"/>
      <c r="CU30" s="162"/>
      <c r="CV30" s="162"/>
      <c r="CW30" s="162"/>
      <c r="CX30" s="162"/>
      <c r="CY30" s="163"/>
      <c r="CZ30" s="161" t="s">
        <v>175</v>
      </c>
      <c r="DA30" s="162"/>
      <c r="DB30" s="162"/>
      <c r="DC30" s="162"/>
      <c r="DD30" s="162"/>
      <c r="DE30" s="162"/>
      <c r="DF30" s="162"/>
      <c r="DG30" s="162"/>
      <c r="DH30" s="162"/>
      <c r="DI30" s="163"/>
      <c r="DJ30" s="161" t="s">
        <v>175</v>
      </c>
      <c r="DK30" s="162"/>
      <c r="DL30" s="162"/>
      <c r="DM30" s="162"/>
      <c r="DN30" s="162"/>
      <c r="DO30" s="162"/>
      <c r="DP30" s="162"/>
      <c r="DQ30" s="162"/>
      <c r="DR30" s="162"/>
      <c r="DS30" s="163"/>
    </row>
    <row r="31" spans="1:123" ht="21.75" customHeight="1">
      <c r="A31" s="62" t="s">
        <v>47</v>
      </c>
      <c r="B31" s="63"/>
      <c r="C31" s="63"/>
      <c r="D31" s="63"/>
      <c r="E31" s="64"/>
      <c r="F31" s="65" t="s">
        <v>210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61"/>
      <c r="AK31" s="162"/>
      <c r="AL31" s="162"/>
      <c r="AM31" s="162"/>
      <c r="AN31" s="162"/>
      <c r="AO31" s="162"/>
      <c r="AP31" s="162"/>
      <c r="AQ31" s="162"/>
      <c r="AR31" s="162"/>
      <c r="AS31" s="163"/>
      <c r="AT31" s="161"/>
      <c r="AU31" s="162"/>
      <c r="AV31" s="162"/>
      <c r="AW31" s="162"/>
      <c r="AX31" s="162"/>
      <c r="AY31" s="162"/>
      <c r="AZ31" s="162"/>
      <c r="BA31" s="162"/>
      <c r="BB31" s="162"/>
      <c r="BC31" s="163"/>
      <c r="BD31" s="161"/>
      <c r="BE31" s="162"/>
      <c r="BF31" s="162"/>
      <c r="BG31" s="162"/>
      <c r="BH31" s="162"/>
      <c r="BI31" s="162"/>
      <c r="BJ31" s="162"/>
      <c r="BK31" s="163"/>
      <c r="BL31" s="161"/>
      <c r="BM31" s="162"/>
      <c r="BN31" s="162"/>
      <c r="BO31" s="162"/>
      <c r="BP31" s="162"/>
      <c r="BQ31" s="162"/>
      <c r="BR31" s="162"/>
      <c r="BS31" s="162"/>
      <c r="BT31" s="162"/>
      <c r="BU31" s="163"/>
      <c r="BV31" s="161"/>
      <c r="BW31" s="162"/>
      <c r="BX31" s="162"/>
      <c r="BY31" s="162"/>
      <c r="BZ31" s="162"/>
      <c r="CA31" s="162"/>
      <c r="CB31" s="162"/>
      <c r="CC31" s="162"/>
      <c r="CD31" s="162"/>
      <c r="CE31" s="163"/>
      <c r="CF31" s="161"/>
      <c r="CG31" s="162"/>
      <c r="CH31" s="162"/>
      <c r="CI31" s="162"/>
      <c r="CJ31" s="162"/>
      <c r="CK31" s="162"/>
      <c r="CL31" s="162"/>
      <c r="CM31" s="162"/>
      <c r="CN31" s="162"/>
      <c r="CO31" s="163"/>
      <c r="CP31" s="161"/>
      <c r="CQ31" s="162"/>
      <c r="CR31" s="162"/>
      <c r="CS31" s="162"/>
      <c r="CT31" s="162"/>
      <c r="CU31" s="162"/>
      <c r="CV31" s="162"/>
      <c r="CW31" s="162"/>
      <c r="CX31" s="162"/>
      <c r="CY31" s="163"/>
      <c r="CZ31" s="161"/>
      <c r="DA31" s="162"/>
      <c r="DB31" s="162"/>
      <c r="DC31" s="162"/>
      <c r="DD31" s="162"/>
      <c r="DE31" s="162"/>
      <c r="DF31" s="162"/>
      <c r="DG31" s="162"/>
      <c r="DH31" s="162"/>
      <c r="DI31" s="163"/>
      <c r="DJ31" s="161"/>
      <c r="DK31" s="162"/>
      <c r="DL31" s="162"/>
      <c r="DM31" s="162"/>
      <c r="DN31" s="162"/>
      <c r="DO31" s="162"/>
      <c r="DP31" s="162"/>
      <c r="DQ31" s="162"/>
      <c r="DR31" s="162"/>
      <c r="DS31" s="163"/>
    </row>
    <row r="32" spans="1:123" ht="21.75" customHeight="1">
      <c r="A32" s="44" t="s">
        <v>50</v>
      </c>
      <c r="B32" s="45"/>
      <c r="C32" s="45"/>
      <c r="D32" s="45"/>
      <c r="E32" s="46"/>
      <c r="F32" s="47" t="s">
        <v>185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  <c r="AJ32" s="161"/>
      <c r="AK32" s="162"/>
      <c r="AL32" s="162"/>
      <c r="AM32" s="162"/>
      <c r="AN32" s="162"/>
      <c r="AO32" s="162"/>
      <c r="AP32" s="162"/>
      <c r="AQ32" s="162"/>
      <c r="AR32" s="162"/>
      <c r="AS32" s="163"/>
      <c r="AT32" s="161"/>
      <c r="AU32" s="162"/>
      <c r="AV32" s="162"/>
      <c r="AW32" s="162"/>
      <c r="AX32" s="162"/>
      <c r="AY32" s="162"/>
      <c r="AZ32" s="162"/>
      <c r="BA32" s="162"/>
      <c r="BB32" s="162"/>
      <c r="BC32" s="163"/>
      <c r="BD32" s="161"/>
      <c r="BE32" s="162"/>
      <c r="BF32" s="162"/>
      <c r="BG32" s="162"/>
      <c r="BH32" s="162"/>
      <c r="BI32" s="162"/>
      <c r="BJ32" s="162"/>
      <c r="BK32" s="163"/>
      <c r="BL32" s="161">
        <v>2017</v>
      </c>
      <c r="BM32" s="162"/>
      <c r="BN32" s="162"/>
      <c r="BO32" s="162"/>
      <c r="BP32" s="162"/>
      <c r="BQ32" s="162"/>
      <c r="BR32" s="162"/>
      <c r="BS32" s="162"/>
      <c r="BT32" s="162"/>
      <c r="BU32" s="163"/>
      <c r="BV32" s="161">
        <v>2017</v>
      </c>
      <c r="BW32" s="162"/>
      <c r="BX32" s="162"/>
      <c r="BY32" s="162"/>
      <c r="BZ32" s="162"/>
      <c r="CA32" s="162"/>
      <c r="CB32" s="162"/>
      <c r="CC32" s="162"/>
      <c r="CD32" s="162"/>
      <c r="CE32" s="163"/>
      <c r="CF32" s="161" t="s">
        <v>174</v>
      </c>
      <c r="CG32" s="162"/>
      <c r="CH32" s="162"/>
      <c r="CI32" s="162"/>
      <c r="CJ32" s="162"/>
      <c r="CK32" s="162"/>
      <c r="CL32" s="162"/>
      <c r="CM32" s="162"/>
      <c r="CN32" s="162"/>
      <c r="CO32" s="163"/>
      <c r="CP32" s="161" t="s">
        <v>175</v>
      </c>
      <c r="CQ32" s="162"/>
      <c r="CR32" s="162"/>
      <c r="CS32" s="162"/>
      <c r="CT32" s="162"/>
      <c r="CU32" s="162"/>
      <c r="CV32" s="162"/>
      <c r="CW32" s="162"/>
      <c r="CX32" s="162"/>
      <c r="CY32" s="163"/>
      <c r="CZ32" s="161" t="s">
        <v>175</v>
      </c>
      <c r="DA32" s="162"/>
      <c r="DB32" s="162"/>
      <c r="DC32" s="162"/>
      <c r="DD32" s="162"/>
      <c r="DE32" s="162"/>
      <c r="DF32" s="162"/>
      <c r="DG32" s="162"/>
      <c r="DH32" s="162"/>
      <c r="DI32" s="163"/>
      <c r="DJ32" s="161" t="s">
        <v>175</v>
      </c>
      <c r="DK32" s="162"/>
      <c r="DL32" s="162"/>
      <c r="DM32" s="162"/>
      <c r="DN32" s="162"/>
      <c r="DO32" s="162"/>
      <c r="DP32" s="162"/>
      <c r="DQ32" s="162"/>
      <c r="DR32" s="162"/>
      <c r="DS32" s="163"/>
    </row>
    <row r="33" spans="1:123" ht="21.75" customHeight="1">
      <c r="A33" s="44" t="s">
        <v>52</v>
      </c>
      <c r="B33" s="45"/>
      <c r="C33" s="45"/>
      <c r="D33" s="45"/>
      <c r="E33" s="46"/>
      <c r="F33" s="47" t="s">
        <v>186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  <c r="AJ33" s="161"/>
      <c r="AK33" s="162"/>
      <c r="AL33" s="162"/>
      <c r="AM33" s="162"/>
      <c r="AN33" s="162"/>
      <c r="AO33" s="162"/>
      <c r="AP33" s="162"/>
      <c r="AQ33" s="162"/>
      <c r="AR33" s="162"/>
      <c r="AS33" s="163"/>
      <c r="AT33" s="161"/>
      <c r="AU33" s="162"/>
      <c r="AV33" s="162"/>
      <c r="AW33" s="162"/>
      <c r="AX33" s="162"/>
      <c r="AY33" s="162"/>
      <c r="AZ33" s="162"/>
      <c r="BA33" s="162"/>
      <c r="BB33" s="162"/>
      <c r="BC33" s="163"/>
      <c r="BD33" s="161"/>
      <c r="BE33" s="162"/>
      <c r="BF33" s="162"/>
      <c r="BG33" s="162"/>
      <c r="BH33" s="162"/>
      <c r="BI33" s="162"/>
      <c r="BJ33" s="162"/>
      <c r="BK33" s="163"/>
      <c r="BL33" s="161">
        <v>2017</v>
      </c>
      <c r="BM33" s="162"/>
      <c r="BN33" s="162"/>
      <c r="BO33" s="162"/>
      <c r="BP33" s="162"/>
      <c r="BQ33" s="162"/>
      <c r="BR33" s="162"/>
      <c r="BS33" s="162"/>
      <c r="BT33" s="162"/>
      <c r="BU33" s="163"/>
      <c r="BV33" s="161">
        <v>2017</v>
      </c>
      <c r="BW33" s="162"/>
      <c r="BX33" s="162"/>
      <c r="BY33" s="162"/>
      <c r="BZ33" s="162"/>
      <c r="CA33" s="162"/>
      <c r="CB33" s="162"/>
      <c r="CC33" s="162"/>
      <c r="CD33" s="162"/>
      <c r="CE33" s="163"/>
      <c r="CF33" s="161" t="s">
        <v>174</v>
      </c>
      <c r="CG33" s="162"/>
      <c r="CH33" s="162"/>
      <c r="CI33" s="162"/>
      <c r="CJ33" s="162"/>
      <c r="CK33" s="162"/>
      <c r="CL33" s="162"/>
      <c r="CM33" s="162"/>
      <c r="CN33" s="162"/>
      <c r="CO33" s="163"/>
      <c r="CP33" s="161" t="s">
        <v>175</v>
      </c>
      <c r="CQ33" s="162"/>
      <c r="CR33" s="162"/>
      <c r="CS33" s="162"/>
      <c r="CT33" s="162"/>
      <c r="CU33" s="162"/>
      <c r="CV33" s="162"/>
      <c r="CW33" s="162"/>
      <c r="CX33" s="162"/>
      <c r="CY33" s="163"/>
      <c r="CZ33" s="161" t="s">
        <v>175</v>
      </c>
      <c r="DA33" s="162"/>
      <c r="DB33" s="162"/>
      <c r="DC33" s="162"/>
      <c r="DD33" s="162"/>
      <c r="DE33" s="162"/>
      <c r="DF33" s="162"/>
      <c r="DG33" s="162"/>
      <c r="DH33" s="162"/>
      <c r="DI33" s="163"/>
      <c r="DJ33" s="161" t="s">
        <v>175</v>
      </c>
      <c r="DK33" s="162"/>
      <c r="DL33" s="162"/>
      <c r="DM33" s="162"/>
      <c r="DN33" s="162"/>
      <c r="DO33" s="162"/>
      <c r="DP33" s="162"/>
      <c r="DQ33" s="162"/>
      <c r="DR33" s="162"/>
      <c r="DS33" s="163"/>
    </row>
    <row r="34" spans="1:123" ht="11.25">
      <c r="A34" s="44" t="s">
        <v>57</v>
      </c>
      <c r="B34" s="45"/>
      <c r="C34" s="45"/>
      <c r="D34" s="45"/>
      <c r="E34" s="46"/>
      <c r="F34" s="47" t="s">
        <v>196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J34" s="161"/>
      <c r="AK34" s="162"/>
      <c r="AL34" s="162"/>
      <c r="AM34" s="162"/>
      <c r="AN34" s="162"/>
      <c r="AO34" s="162"/>
      <c r="AP34" s="162"/>
      <c r="AQ34" s="162"/>
      <c r="AR34" s="162"/>
      <c r="AS34" s="163"/>
      <c r="AT34" s="161"/>
      <c r="AU34" s="162"/>
      <c r="AV34" s="162"/>
      <c r="AW34" s="162"/>
      <c r="AX34" s="162"/>
      <c r="AY34" s="162"/>
      <c r="AZ34" s="162"/>
      <c r="BA34" s="162"/>
      <c r="BB34" s="162"/>
      <c r="BC34" s="163"/>
      <c r="BD34" s="161"/>
      <c r="BE34" s="162"/>
      <c r="BF34" s="162"/>
      <c r="BG34" s="162"/>
      <c r="BH34" s="162"/>
      <c r="BI34" s="162"/>
      <c r="BJ34" s="162"/>
      <c r="BK34" s="163"/>
      <c r="BL34" s="161">
        <v>2016</v>
      </c>
      <c r="BM34" s="162"/>
      <c r="BN34" s="162"/>
      <c r="BO34" s="162"/>
      <c r="BP34" s="162"/>
      <c r="BQ34" s="162"/>
      <c r="BR34" s="162"/>
      <c r="BS34" s="162"/>
      <c r="BT34" s="162"/>
      <c r="BU34" s="163"/>
      <c r="BV34" s="161">
        <v>2017</v>
      </c>
      <c r="BW34" s="162"/>
      <c r="BX34" s="162"/>
      <c r="BY34" s="162"/>
      <c r="BZ34" s="162"/>
      <c r="CA34" s="162"/>
      <c r="CB34" s="162"/>
      <c r="CC34" s="162"/>
      <c r="CD34" s="162"/>
      <c r="CE34" s="163"/>
      <c r="CF34" s="161" t="s">
        <v>174</v>
      </c>
      <c r="CG34" s="162"/>
      <c r="CH34" s="162"/>
      <c r="CI34" s="162"/>
      <c r="CJ34" s="162"/>
      <c r="CK34" s="162"/>
      <c r="CL34" s="162"/>
      <c r="CM34" s="162"/>
      <c r="CN34" s="162"/>
      <c r="CO34" s="163"/>
      <c r="CP34" s="161" t="s">
        <v>175</v>
      </c>
      <c r="CQ34" s="162"/>
      <c r="CR34" s="162"/>
      <c r="CS34" s="162"/>
      <c r="CT34" s="162"/>
      <c r="CU34" s="162"/>
      <c r="CV34" s="162"/>
      <c r="CW34" s="162"/>
      <c r="CX34" s="162"/>
      <c r="CY34" s="163"/>
      <c r="CZ34" s="161" t="s">
        <v>175</v>
      </c>
      <c r="DA34" s="162"/>
      <c r="DB34" s="162"/>
      <c r="DC34" s="162"/>
      <c r="DD34" s="162"/>
      <c r="DE34" s="162"/>
      <c r="DF34" s="162"/>
      <c r="DG34" s="162"/>
      <c r="DH34" s="162"/>
      <c r="DI34" s="163"/>
      <c r="DJ34" s="161" t="s">
        <v>175</v>
      </c>
      <c r="DK34" s="162"/>
      <c r="DL34" s="162"/>
      <c r="DM34" s="162"/>
      <c r="DN34" s="162"/>
      <c r="DO34" s="162"/>
      <c r="DP34" s="162"/>
      <c r="DQ34" s="162"/>
      <c r="DR34" s="162"/>
      <c r="DS34" s="163"/>
    </row>
    <row r="35" spans="1:123" ht="21.75" customHeight="1">
      <c r="A35" s="62" t="s">
        <v>59</v>
      </c>
      <c r="B35" s="63"/>
      <c r="C35" s="63"/>
      <c r="D35" s="63"/>
      <c r="E35" s="64"/>
      <c r="F35" s="65" t="s">
        <v>60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161"/>
      <c r="AK35" s="162"/>
      <c r="AL35" s="162"/>
      <c r="AM35" s="162"/>
      <c r="AN35" s="162"/>
      <c r="AO35" s="162"/>
      <c r="AP35" s="162"/>
      <c r="AQ35" s="162"/>
      <c r="AR35" s="162"/>
      <c r="AS35" s="163"/>
      <c r="AT35" s="161"/>
      <c r="AU35" s="162"/>
      <c r="AV35" s="162"/>
      <c r="AW35" s="162"/>
      <c r="AX35" s="162"/>
      <c r="AY35" s="162"/>
      <c r="AZ35" s="162"/>
      <c r="BA35" s="162"/>
      <c r="BB35" s="162"/>
      <c r="BC35" s="163"/>
      <c r="BD35" s="161"/>
      <c r="BE35" s="162"/>
      <c r="BF35" s="162"/>
      <c r="BG35" s="162"/>
      <c r="BH35" s="162"/>
      <c r="BI35" s="162"/>
      <c r="BJ35" s="162"/>
      <c r="BK35" s="163"/>
      <c r="BL35" s="161"/>
      <c r="BM35" s="162"/>
      <c r="BN35" s="162"/>
      <c r="BO35" s="162"/>
      <c r="BP35" s="162"/>
      <c r="BQ35" s="162"/>
      <c r="BR35" s="162"/>
      <c r="BS35" s="162"/>
      <c r="BT35" s="162"/>
      <c r="BU35" s="163"/>
      <c r="BV35" s="161"/>
      <c r="BW35" s="162"/>
      <c r="BX35" s="162"/>
      <c r="BY35" s="162"/>
      <c r="BZ35" s="162"/>
      <c r="CA35" s="162"/>
      <c r="CB35" s="162"/>
      <c r="CC35" s="162"/>
      <c r="CD35" s="162"/>
      <c r="CE35" s="163"/>
      <c r="CF35" s="161"/>
      <c r="CG35" s="162"/>
      <c r="CH35" s="162"/>
      <c r="CI35" s="162"/>
      <c r="CJ35" s="162"/>
      <c r="CK35" s="162"/>
      <c r="CL35" s="162"/>
      <c r="CM35" s="162"/>
      <c r="CN35" s="162"/>
      <c r="CO35" s="163"/>
      <c r="CP35" s="161"/>
      <c r="CQ35" s="162"/>
      <c r="CR35" s="162"/>
      <c r="CS35" s="162"/>
      <c r="CT35" s="162"/>
      <c r="CU35" s="162"/>
      <c r="CV35" s="162"/>
      <c r="CW35" s="162"/>
      <c r="CX35" s="162"/>
      <c r="CY35" s="163"/>
      <c r="CZ35" s="161"/>
      <c r="DA35" s="162"/>
      <c r="DB35" s="162"/>
      <c r="DC35" s="162"/>
      <c r="DD35" s="162"/>
      <c r="DE35" s="162"/>
      <c r="DF35" s="162"/>
      <c r="DG35" s="162"/>
      <c r="DH35" s="162"/>
      <c r="DI35" s="163"/>
      <c r="DJ35" s="161"/>
      <c r="DK35" s="162"/>
      <c r="DL35" s="162"/>
      <c r="DM35" s="162"/>
      <c r="DN35" s="162"/>
      <c r="DO35" s="162"/>
      <c r="DP35" s="162"/>
      <c r="DQ35" s="162"/>
      <c r="DR35" s="162"/>
      <c r="DS35" s="163"/>
    </row>
    <row r="36" spans="1:123" ht="21.75" customHeight="1">
      <c r="A36" s="44" t="s">
        <v>50</v>
      </c>
      <c r="B36" s="45"/>
      <c r="C36" s="45"/>
      <c r="D36" s="45"/>
      <c r="E36" s="46"/>
      <c r="F36" s="47" t="s">
        <v>197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J36" s="161"/>
      <c r="AK36" s="162"/>
      <c r="AL36" s="162"/>
      <c r="AM36" s="162"/>
      <c r="AN36" s="162"/>
      <c r="AO36" s="162"/>
      <c r="AP36" s="162"/>
      <c r="AQ36" s="162"/>
      <c r="AR36" s="162"/>
      <c r="AS36" s="163"/>
      <c r="AT36" s="161"/>
      <c r="AU36" s="162"/>
      <c r="AV36" s="162"/>
      <c r="AW36" s="162"/>
      <c r="AX36" s="162"/>
      <c r="AY36" s="162"/>
      <c r="AZ36" s="162"/>
      <c r="BA36" s="162"/>
      <c r="BB36" s="162"/>
      <c r="BC36" s="163"/>
      <c r="BD36" s="161">
        <v>0.72</v>
      </c>
      <c r="BE36" s="162"/>
      <c r="BF36" s="162"/>
      <c r="BG36" s="162"/>
      <c r="BH36" s="162"/>
      <c r="BI36" s="162"/>
      <c r="BJ36" s="162"/>
      <c r="BK36" s="163"/>
      <c r="BL36" s="161">
        <v>2016</v>
      </c>
      <c r="BM36" s="162"/>
      <c r="BN36" s="162"/>
      <c r="BO36" s="162"/>
      <c r="BP36" s="162"/>
      <c r="BQ36" s="162"/>
      <c r="BR36" s="162"/>
      <c r="BS36" s="162"/>
      <c r="BT36" s="162"/>
      <c r="BU36" s="163"/>
      <c r="BV36" s="161">
        <v>2016</v>
      </c>
      <c r="BW36" s="162"/>
      <c r="BX36" s="162"/>
      <c r="BY36" s="162"/>
      <c r="BZ36" s="162"/>
      <c r="CA36" s="162"/>
      <c r="CB36" s="162"/>
      <c r="CC36" s="162"/>
      <c r="CD36" s="162"/>
      <c r="CE36" s="163"/>
      <c r="CF36" s="161" t="s">
        <v>174</v>
      </c>
      <c r="CG36" s="162"/>
      <c r="CH36" s="162"/>
      <c r="CI36" s="162"/>
      <c r="CJ36" s="162"/>
      <c r="CK36" s="162"/>
      <c r="CL36" s="162"/>
      <c r="CM36" s="162"/>
      <c r="CN36" s="162"/>
      <c r="CO36" s="163"/>
      <c r="CP36" s="161" t="s">
        <v>175</v>
      </c>
      <c r="CQ36" s="162"/>
      <c r="CR36" s="162"/>
      <c r="CS36" s="162"/>
      <c r="CT36" s="162"/>
      <c r="CU36" s="162"/>
      <c r="CV36" s="162"/>
      <c r="CW36" s="162"/>
      <c r="CX36" s="162"/>
      <c r="CY36" s="163"/>
      <c r="CZ36" s="161" t="s">
        <v>64</v>
      </c>
      <c r="DA36" s="162"/>
      <c r="DB36" s="162"/>
      <c r="DC36" s="162"/>
      <c r="DD36" s="162"/>
      <c r="DE36" s="162"/>
      <c r="DF36" s="162"/>
      <c r="DG36" s="162"/>
      <c r="DH36" s="162"/>
      <c r="DI36" s="163"/>
      <c r="DJ36" s="161" t="s">
        <v>64</v>
      </c>
      <c r="DK36" s="162"/>
      <c r="DL36" s="162"/>
      <c r="DM36" s="162"/>
      <c r="DN36" s="162"/>
      <c r="DO36" s="162"/>
      <c r="DP36" s="162"/>
      <c r="DQ36" s="162"/>
      <c r="DR36" s="162"/>
      <c r="DS36" s="163"/>
    </row>
    <row r="37" spans="1:123" ht="21.75" customHeight="1">
      <c r="A37" s="44" t="s">
        <v>56</v>
      </c>
      <c r="B37" s="45"/>
      <c r="C37" s="45"/>
      <c r="D37" s="45"/>
      <c r="E37" s="46"/>
      <c r="F37" s="47" t="s">
        <v>198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161">
        <v>1.26</v>
      </c>
      <c r="AK37" s="162"/>
      <c r="AL37" s="162"/>
      <c r="AM37" s="162"/>
      <c r="AN37" s="162"/>
      <c r="AO37" s="162"/>
      <c r="AP37" s="162"/>
      <c r="AQ37" s="162"/>
      <c r="AR37" s="162"/>
      <c r="AS37" s="163"/>
      <c r="AT37" s="161"/>
      <c r="AU37" s="162"/>
      <c r="AV37" s="162"/>
      <c r="AW37" s="162"/>
      <c r="AX37" s="162"/>
      <c r="AY37" s="162"/>
      <c r="AZ37" s="162"/>
      <c r="BA37" s="162"/>
      <c r="BB37" s="162"/>
      <c r="BC37" s="163"/>
      <c r="BD37" s="161"/>
      <c r="BE37" s="162"/>
      <c r="BF37" s="162"/>
      <c r="BG37" s="162"/>
      <c r="BH37" s="162"/>
      <c r="BI37" s="162"/>
      <c r="BJ37" s="162"/>
      <c r="BK37" s="163"/>
      <c r="BL37" s="161">
        <v>2016</v>
      </c>
      <c r="BM37" s="162"/>
      <c r="BN37" s="162"/>
      <c r="BO37" s="162"/>
      <c r="BP37" s="162"/>
      <c r="BQ37" s="162"/>
      <c r="BR37" s="162"/>
      <c r="BS37" s="162"/>
      <c r="BT37" s="162"/>
      <c r="BU37" s="163"/>
      <c r="BV37" s="161">
        <v>2016</v>
      </c>
      <c r="BW37" s="162"/>
      <c r="BX37" s="162"/>
      <c r="BY37" s="162"/>
      <c r="BZ37" s="162"/>
      <c r="CA37" s="162"/>
      <c r="CB37" s="162"/>
      <c r="CC37" s="162"/>
      <c r="CD37" s="162"/>
      <c r="CE37" s="163"/>
      <c r="CF37" s="161" t="s">
        <v>174</v>
      </c>
      <c r="CG37" s="162"/>
      <c r="CH37" s="162"/>
      <c r="CI37" s="162"/>
      <c r="CJ37" s="162"/>
      <c r="CK37" s="162"/>
      <c r="CL37" s="162"/>
      <c r="CM37" s="162"/>
      <c r="CN37" s="162"/>
      <c r="CO37" s="163"/>
      <c r="CP37" s="161" t="s">
        <v>175</v>
      </c>
      <c r="CQ37" s="162"/>
      <c r="CR37" s="162"/>
      <c r="CS37" s="162"/>
      <c r="CT37" s="162"/>
      <c r="CU37" s="162"/>
      <c r="CV37" s="162"/>
      <c r="CW37" s="162"/>
      <c r="CX37" s="162"/>
      <c r="CY37" s="163"/>
      <c r="CZ37" s="161" t="s">
        <v>175</v>
      </c>
      <c r="DA37" s="162"/>
      <c r="DB37" s="162"/>
      <c r="DC37" s="162"/>
      <c r="DD37" s="162"/>
      <c r="DE37" s="162"/>
      <c r="DF37" s="162"/>
      <c r="DG37" s="162"/>
      <c r="DH37" s="162"/>
      <c r="DI37" s="163"/>
      <c r="DJ37" s="161" t="s">
        <v>175</v>
      </c>
      <c r="DK37" s="162"/>
      <c r="DL37" s="162"/>
      <c r="DM37" s="162"/>
      <c r="DN37" s="162"/>
      <c r="DO37" s="162"/>
      <c r="DP37" s="162"/>
      <c r="DQ37" s="162"/>
      <c r="DR37" s="162"/>
      <c r="DS37" s="163"/>
    </row>
    <row r="38" spans="1:123" ht="11.25">
      <c r="A38" s="44" t="s">
        <v>199</v>
      </c>
      <c r="B38" s="45"/>
      <c r="C38" s="45"/>
      <c r="D38" s="45"/>
      <c r="E38" s="46"/>
      <c r="F38" s="47" t="s">
        <v>200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 s="161"/>
      <c r="AK38" s="162"/>
      <c r="AL38" s="162"/>
      <c r="AM38" s="162"/>
      <c r="AN38" s="162"/>
      <c r="AO38" s="162"/>
      <c r="AP38" s="162"/>
      <c r="AQ38" s="162"/>
      <c r="AR38" s="162"/>
      <c r="AS38" s="163"/>
      <c r="AT38" s="161"/>
      <c r="AU38" s="162"/>
      <c r="AV38" s="162"/>
      <c r="AW38" s="162"/>
      <c r="AX38" s="162"/>
      <c r="AY38" s="162"/>
      <c r="AZ38" s="162"/>
      <c r="BA38" s="162"/>
      <c r="BB38" s="162"/>
      <c r="BC38" s="163"/>
      <c r="BD38" s="161"/>
      <c r="BE38" s="162"/>
      <c r="BF38" s="162"/>
      <c r="BG38" s="162"/>
      <c r="BH38" s="162"/>
      <c r="BI38" s="162"/>
      <c r="BJ38" s="162"/>
      <c r="BK38" s="163"/>
      <c r="BL38" s="161">
        <v>2016</v>
      </c>
      <c r="BM38" s="162"/>
      <c r="BN38" s="162"/>
      <c r="BO38" s="162"/>
      <c r="BP38" s="162"/>
      <c r="BQ38" s="162"/>
      <c r="BR38" s="162"/>
      <c r="BS38" s="162"/>
      <c r="BT38" s="162"/>
      <c r="BU38" s="163"/>
      <c r="BV38" s="161">
        <v>2016</v>
      </c>
      <c r="BW38" s="162"/>
      <c r="BX38" s="162"/>
      <c r="BY38" s="162"/>
      <c r="BZ38" s="162"/>
      <c r="CA38" s="162"/>
      <c r="CB38" s="162"/>
      <c r="CC38" s="162"/>
      <c r="CD38" s="162"/>
      <c r="CE38" s="163"/>
      <c r="CF38" s="161" t="s">
        <v>174</v>
      </c>
      <c r="CG38" s="162"/>
      <c r="CH38" s="162"/>
      <c r="CI38" s="162"/>
      <c r="CJ38" s="162"/>
      <c r="CK38" s="162"/>
      <c r="CL38" s="162"/>
      <c r="CM38" s="162"/>
      <c r="CN38" s="162"/>
      <c r="CO38" s="163"/>
      <c r="CP38" s="161" t="s">
        <v>64</v>
      </c>
      <c r="CQ38" s="162"/>
      <c r="CR38" s="162"/>
      <c r="CS38" s="162"/>
      <c r="CT38" s="162"/>
      <c r="CU38" s="162"/>
      <c r="CV38" s="162"/>
      <c r="CW38" s="162"/>
      <c r="CX38" s="162"/>
      <c r="CY38" s="163"/>
      <c r="CZ38" s="161" t="s">
        <v>64</v>
      </c>
      <c r="DA38" s="162"/>
      <c r="DB38" s="162"/>
      <c r="DC38" s="162"/>
      <c r="DD38" s="162"/>
      <c r="DE38" s="162"/>
      <c r="DF38" s="162"/>
      <c r="DG38" s="162"/>
      <c r="DH38" s="162"/>
      <c r="DI38" s="163"/>
      <c r="DJ38" s="161" t="s">
        <v>64</v>
      </c>
      <c r="DK38" s="162"/>
      <c r="DL38" s="162"/>
      <c r="DM38" s="162"/>
      <c r="DN38" s="162"/>
      <c r="DO38" s="162"/>
      <c r="DP38" s="162"/>
      <c r="DQ38" s="162"/>
      <c r="DR38" s="162"/>
      <c r="DS38" s="163"/>
    </row>
    <row r="39" spans="1:123" ht="11.25">
      <c r="A39" s="62" t="s">
        <v>187</v>
      </c>
      <c r="B39" s="63"/>
      <c r="C39" s="63"/>
      <c r="D39" s="63"/>
      <c r="E39" s="64"/>
      <c r="F39" s="65" t="s">
        <v>188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  <c r="AJ39" s="161"/>
      <c r="AK39" s="162"/>
      <c r="AL39" s="162"/>
      <c r="AM39" s="162"/>
      <c r="AN39" s="162"/>
      <c r="AO39" s="162"/>
      <c r="AP39" s="162"/>
      <c r="AQ39" s="162"/>
      <c r="AR39" s="162"/>
      <c r="AS39" s="163"/>
      <c r="AT39" s="161"/>
      <c r="AU39" s="162"/>
      <c r="AV39" s="162"/>
      <c r="AW39" s="162"/>
      <c r="AX39" s="162"/>
      <c r="AY39" s="162"/>
      <c r="AZ39" s="162"/>
      <c r="BA39" s="162"/>
      <c r="BB39" s="162"/>
      <c r="BC39" s="163"/>
      <c r="BD39" s="161"/>
      <c r="BE39" s="162"/>
      <c r="BF39" s="162"/>
      <c r="BG39" s="162"/>
      <c r="BH39" s="162"/>
      <c r="BI39" s="162"/>
      <c r="BJ39" s="162"/>
      <c r="BK39" s="163"/>
      <c r="BL39" s="161"/>
      <c r="BM39" s="162"/>
      <c r="BN39" s="162"/>
      <c r="BO39" s="162"/>
      <c r="BP39" s="162"/>
      <c r="BQ39" s="162"/>
      <c r="BR39" s="162"/>
      <c r="BS39" s="162"/>
      <c r="BT39" s="162"/>
      <c r="BU39" s="163"/>
      <c r="BV39" s="161"/>
      <c r="BW39" s="162"/>
      <c r="BX39" s="162"/>
      <c r="BY39" s="162"/>
      <c r="BZ39" s="162"/>
      <c r="CA39" s="162"/>
      <c r="CB39" s="162"/>
      <c r="CC39" s="162"/>
      <c r="CD39" s="162"/>
      <c r="CE39" s="163"/>
      <c r="CF39" s="161"/>
      <c r="CG39" s="162"/>
      <c r="CH39" s="162"/>
      <c r="CI39" s="162"/>
      <c r="CJ39" s="162"/>
      <c r="CK39" s="162"/>
      <c r="CL39" s="162"/>
      <c r="CM39" s="162"/>
      <c r="CN39" s="162"/>
      <c r="CO39" s="163"/>
      <c r="CP39" s="161"/>
      <c r="CQ39" s="162"/>
      <c r="CR39" s="162"/>
      <c r="CS39" s="162"/>
      <c r="CT39" s="162"/>
      <c r="CU39" s="162"/>
      <c r="CV39" s="162"/>
      <c r="CW39" s="162"/>
      <c r="CX39" s="162"/>
      <c r="CY39" s="163"/>
      <c r="CZ39" s="161"/>
      <c r="DA39" s="162"/>
      <c r="DB39" s="162"/>
      <c r="DC39" s="162"/>
      <c r="DD39" s="162"/>
      <c r="DE39" s="162"/>
      <c r="DF39" s="162"/>
      <c r="DG39" s="162"/>
      <c r="DH39" s="162"/>
      <c r="DI39" s="163"/>
      <c r="DJ39" s="161"/>
      <c r="DK39" s="162"/>
      <c r="DL39" s="162"/>
      <c r="DM39" s="162"/>
      <c r="DN39" s="162"/>
      <c r="DO39" s="162"/>
      <c r="DP39" s="162"/>
      <c r="DQ39" s="162"/>
      <c r="DR39" s="162"/>
      <c r="DS39" s="163"/>
    </row>
    <row r="40" spans="1:123" ht="21.75" customHeight="1">
      <c r="A40" s="44" t="s">
        <v>50</v>
      </c>
      <c r="B40" s="45"/>
      <c r="C40" s="45"/>
      <c r="D40" s="45"/>
      <c r="E40" s="46"/>
      <c r="F40" s="47" t="s">
        <v>61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  <c r="AJ40" s="161"/>
      <c r="AK40" s="162"/>
      <c r="AL40" s="162"/>
      <c r="AM40" s="162"/>
      <c r="AN40" s="162"/>
      <c r="AO40" s="162"/>
      <c r="AP40" s="162"/>
      <c r="AQ40" s="162"/>
      <c r="AR40" s="162"/>
      <c r="AS40" s="163"/>
      <c r="AT40" s="161"/>
      <c r="AU40" s="162"/>
      <c r="AV40" s="162"/>
      <c r="AW40" s="162"/>
      <c r="AX40" s="162"/>
      <c r="AY40" s="162"/>
      <c r="AZ40" s="162"/>
      <c r="BA40" s="162"/>
      <c r="BB40" s="162"/>
      <c r="BC40" s="163"/>
      <c r="BD40" s="161"/>
      <c r="BE40" s="162"/>
      <c r="BF40" s="162"/>
      <c r="BG40" s="162"/>
      <c r="BH40" s="162"/>
      <c r="BI40" s="162"/>
      <c r="BJ40" s="162"/>
      <c r="BK40" s="163"/>
      <c r="BL40" s="161"/>
      <c r="BM40" s="162"/>
      <c r="BN40" s="162"/>
      <c r="BO40" s="162"/>
      <c r="BP40" s="162"/>
      <c r="BQ40" s="162"/>
      <c r="BR40" s="162"/>
      <c r="BS40" s="162"/>
      <c r="BT40" s="162"/>
      <c r="BU40" s="163"/>
      <c r="BV40" s="161"/>
      <c r="BW40" s="162"/>
      <c r="BX40" s="162"/>
      <c r="BY40" s="162"/>
      <c r="BZ40" s="162"/>
      <c r="CA40" s="162"/>
      <c r="CB40" s="162"/>
      <c r="CC40" s="162"/>
      <c r="CD40" s="162"/>
      <c r="CE40" s="163"/>
      <c r="CF40" s="161" t="s">
        <v>64</v>
      </c>
      <c r="CG40" s="162"/>
      <c r="CH40" s="162"/>
      <c r="CI40" s="162"/>
      <c r="CJ40" s="162"/>
      <c r="CK40" s="162"/>
      <c r="CL40" s="162"/>
      <c r="CM40" s="162"/>
      <c r="CN40" s="162"/>
      <c r="CO40" s="163"/>
      <c r="CP40" s="161" t="s">
        <v>175</v>
      </c>
      <c r="CQ40" s="162"/>
      <c r="CR40" s="162"/>
      <c r="CS40" s="162"/>
      <c r="CT40" s="162"/>
      <c r="CU40" s="162"/>
      <c r="CV40" s="162"/>
      <c r="CW40" s="162"/>
      <c r="CX40" s="162"/>
      <c r="CY40" s="163"/>
      <c r="CZ40" s="161" t="s">
        <v>175</v>
      </c>
      <c r="DA40" s="162"/>
      <c r="DB40" s="162"/>
      <c r="DC40" s="162"/>
      <c r="DD40" s="162"/>
      <c r="DE40" s="162"/>
      <c r="DF40" s="162"/>
      <c r="DG40" s="162"/>
      <c r="DH40" s="162"/>
      <c r="DI40" s="163"/>
      <c r="DJ40" s="161" t="s">
        <v>175</v>
      </c>
      <c r="DK40" s="162"/>
      <c r="DL40" s="162"/>
      <c r="DM40" s="162"/>
      <c r="DN40" s="162"/>
      <c r="DO40" s="162"/>
      <c r="DP40" s="162"/>
      <c r="DQ40" s="162"/>
      <c r="DR40" s="162"/>
      <c r="DS40" s="163"/>
    </row>
    <row r="41" spans="1:123" ht="11.25">
      <c r="A41" s="62" t="s">
        <v>29</v>
      </c>
      <c r="B41" s="63"/>
      <c r="C41" s="63"/>
      <c r="D41" s="63"/>
      <c r="E41" s="64"/>
      <c r="F41" s="65" t="s">
        <v>31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7"/>
      <c r="AJ41" s="161"/>
      <c r="AK41" s="162"/>
      <c r="AL41" s="162"/>
      <c r="AM41" s="162"/>
      <c r="AN41" s="162"/>
      <c r="AO41" s="162"/>
      <c r="AP41" s="162"/>
      <c r="AQ41" s="162"/>
      <c r="AR41" s="162"/>
      <c r="AS41" s="163"/>
      <c r="AT41" s="161"/>
      <c r="AU41" s="162"/>
      <c r="AV41" s="162"/>
      <c r="AW41" s="162"/>
      <c r="AX41" s="162"/>
      <c r="AY41" s="162"/>
      <c r="AZ41" s="162"/>
      <c r="BA41" s="162"/>
      <c r="BB41" s="162"/>
      <c r="BC41" s="163"/>
      <c r="BD41" s="161"/>
      <c r="BE41" s="162"/>
      <c r="BF41" s="162"/>
      <c r="BG41" s="162"/>
      <c r="BH41" s="162"/>
      <c r="BI41" s="162"/>
      <c r="BJ41" s="162"/>
      <c r="BK41" s="163"/>
      <c r="BL41" s="161"/>
      <c r="BM41" s="162"/>
      <c r="BN41" s="162"/>
      <c r="BO41" s="162"/>
      <c r="BP41" s="162"/>
      <c r="BQ41" s="162"/>
      <c r="BR41" s="162"/>
      <c r="BS41" s="162"/>
      <c r="BT41" s="162"/>
      <c r="BU41" s="163"/>
      <c r="BV41" s="161"/>
      <c r="BW41" s="162"/>
      <c r="BX41" s="162"/>
      <c r="BY41" s="162"/>
      <c r="BZ41" s="162"/>
      <c r="CA41" s="162"/>
      <c r="CB41" s="162"/>
      <c r="CC41" s="162"/>
      <c r="CD41" s="162"/>
      <c r="CE41" s="163"/>
      <c r="CF41" s="161"/>
      <c r="CG41" s="162"/>
      <c r="CH41" s="162"/>
      <c r="CI41" s="162"/>
      <c r="CJ41" s="162"/>
      <c r="CK41" s="162"/>
      <c r="CL41" s="162"/>
      <c r="CM41" s="162"/>
      <c r="CN41" s="162"/>
      <c r="CO41" s="163"/>
      <c r="CP41" s="161"/>
      <c r="CQ41" s="162"/>
      <c r="CR41" s="162"/>
      <c r="CS41" s="162"/>
      <c r="CT41" s="162"/>
      <c r="CU41" s="162"/>
      <c r="CV41" s="162"/>
      <c r="CW41" s="162"/>
      <c r="CX41" s="162"/>
      <c r="CY41" s="163"/>
      <c r="CZ41" s="161"/>
      <c r="DA41" s="162"/>
      <c r="DB41" s="162"/>
      <c r="DC41" s="162"/>
      <c r="DD41" s="162"/>
      <c r="DE41" s="162"/>
      <c r="DF41" s="162"/>
      <c r="DG41" s="162"/>
      <c r="DH41" s="162"/>
      <c r="DI41" s="163"/>
      <c r="DJ41" s="161"/>
      <c r="DK41" s="162"/>
      <c r="DL41" s="162"/>
      <c r="DM41" s="162"/>
      <c r="DN41" s="162"/>
      <c r="DO41" s="162"/>
      <c r="DP41" s="162"/>
      <c r="DQ41" s="162"/>
      <c r="DR41" s="162"/>
      <c r="DS41" s="163"/>
    </row>
    <row r="42" spans="1:123" ht="11.25">
      <c r="A42" s="62" t="s">
        <v>48</v>
      </c>
      <c r="B42" s="63"/>
      <c r="C42" s="63"/>
      <c r="D42" s="63"/>
      <c r="E42" s="64"/>
      <c r="F42" s="65" t="s">
        <v>32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161"/>
      <c r="AK42" s="162"/>
      <c r="AL42" s="162"/>
      <c r="AM42" s="162"/>
      <c r="AN42" s="162"/>
      <c r="AO42" s="162"/>
      <c r="AP42" s="162"/>
      <c r="AQ42" s="162"/>
      <c r="AR42" s="162"/>
      <c r="AS42" s="163"/>
      <c r="AT42" s="161"/>
      <c r="AU42" s="162"/>
      <c r="AV42" s="162"/>
      <c r="AW42" s="162"/>
      <c r="AX42" s="162"/>
      <c r="AY42" s="162"/>
      <c r="AZ42" s="162"/>
      <c r="BA42" s="162"/>
      <c r="BB42" s="162"/>
      <c r="BC42" s="163"/>
      <c r="BD42" s="161"/>
      <c r="BE42" s="162"/>
      <c r="BF42" s="162"/>
      <c r="BG42" s="162"/>
      <c r="BH42" s="162"/>
      <c r="BI42" s="162"/>
      <c r="BJ42" s="162"/>
      <c r="BK42" s="163"/>
      <c r="BL42" s="161"/>
      <c r="BM42" s="162"/>
      <c r="BN42" s="162"/>
      <c r="BO42" s="162"/>
      <c r="BP42" s="162"/>
      <c r="BQ42" s="162"/>
      <c r="BR42" s="162"/>
      <c r="BS42" s="162"/>
      <c r="BT42" s="162"/>
      <c r="BU42" s="163"/>
      <c r="BV42" s="161"/>
      <c r="BW42" s="162"/>
      <c r="BX42" s="162"/>
      <c r="BY42" s="162"/>
      <c r="BZ42" s="162"/>
      <c r="CA42" s="162"/>
      <c r="CB42" s="162"/>
      <c r="CC42" s="162"/>
      <c r="CD42" s="162"/>
      <c r="CE42" s="163"/>
      <c r="CF42" s="161"/>
      <c r="CG42" s="162"/>
      <c r="CH42" s="162"/>
      <c r="CI42" s="162"/>
      <c r="CJ42" s="162"/>
      <c r="CK42" s="162"/>
      <c r="CL42" s="162"/>
      <c r="CM42" s="162"/>
      <c r="CN42" s="162"/>
      <c r="CO42" s="163"/>
      <c r="CP42" s="161"/>
      <c r="CQ42" s="162"/>
      <c r="CR42" s="162"/>
      <c r="CS42" s="162"/>
      <c r="CT42" s="162"/>
      <c r="CU42" s="162"/>
      <c r="CV42" s="162"/>
      <c r="CW42" s="162"/>
      <c r="CX42" s="162"/>
      <c r="CY42" s="163"/>
      <c r="CZ42" s="161"/>
      <c r="DA42" s="162"/>
      <c r="DB42" s="162"/>
      <c r="DC42" s="162"/>
      <c r="DD42" s="162"/>
      <c r="DE42" s="162"/>
      <c r="DF42" s="162"/>
      <c r="DG42" s="162"/>
      <c r="DH42" s="162"/>
      <c r="DI42" s="163"/>
      <c r="DJ42" s="161"/>
      <c r="DK42" s="162"/>
      <c r="DL42" s="162"/>
      <c r="DM42" s="162"/>
      <c r="DN42" s="162"/>
      <c r="DO42" s="162"/>
      <c r="DP42" s="162"/>
      <c r="DQ42" s="162"/>
      <c r="DR42" s="162"/>
      <c r="DS42" s="163"/>
    </row>
    <row r="43" spans="1:123" ht="11.25">
      <c r="A43" s="44"/>
      <c r="B43" s="45"/>
      <c r="C43" s="45"/>
      <c r="D43" s="45"/>
      <c r="E43" s="46"/>
      <c r="F43" s="47" t="s">
        <v>51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161"/>
      <c r="AK43" s="162"/>
      <c r="AL43" s="162"/>
      <c r="AM43" s="162"/>
      <c r="AN43" s="162"/>
      <c r="AO43" s="162"/>
      <c r="AP43" s="162"/>
      <c r="AQ43" s="162"/>
      <c r="AR43" s="162"/>
      <c r="AS43" s="163"/>
      <c r="AT43" s="161"/>
      <c r="AU43" s="162"/>
      <c r="AV43" s="162"/>
      <c r="AW43" s="162"/>
      <c r="AX43" s="162"/>
      <c r="AY43" s="162"/>
      <c r="AZ43" s="162"/>
      <c r="BA43" s="162"/>
      <c r="BB43" s="162"/>
      <c r="BC43" s="163"/>
      <c r="BD43" s="161"/>
      <c r="BE43" s="162"/>
      <c r="BF43" s="162"/>
      <c r="BG43" s="162"/>
      <c r="BH43" s="162"/>
      <c r="BI43" s="162"/>
      <c r="BJ43" s="162"/>
      <c r="BK43" s="163"/>
      <c r="BL43" s="161"/>
      <c r="BM43" s="162"/>
      <c r="BN43" s="162"/>
      <c r="BO43" s="162"/>
      <c r="BP43" s="162"/>
      <c r="BQ43" s="162"/>
      <c r="BR43" s="162"/>
      <c r="BS43" s="162"/>
      <c r="BT43" s="162"/>
      <c r="BU43" s="163"/>
      <c r="BV43" s="161"/>
      <c r="BW43" s="162"/>
      <c r="BX43" s="162"/>
      <c r="BY43" s="162"/>
      <c r="BZ43" s="162"/>
      <c r="CA43" s="162"/>
      <c r="CB43" s="162"/>
      <c r="CC43" s="162"/>
      <c r="CD43" s="162"/>
      <c r="CE43" s="163"/>
      <c r="CF43" s="161"/>
      <c r="CG43" s="162"/>
      <c r="CH43" s="162"/>
      <c r="CI43" s="162"/>
      <c r="CJ43" s="162"/>
      <c r="CK43" s="162"/>
      <c r="CL43" s="162"/>
      <c r="CM43" s="162"/>
      <c r="CN43" s="162"/>
      <c r="CO43" s="163"/>
      <c r="CP43" s="161"/>
      <c r="CQ43" s="162"/>
      <c r="CR43" s="162"/>
      <c r="CS43" s="162"/>
      <c r="CT43" s="162"/>
      <c r="CU43" s="162"/>
      <c r="CV43" s="162"/>
      <c r="CW43" s="162"/>
      <c r="CX43" s="162"/>
      <c r="CY43" s="163"/>
      <c r="CZ43" s="161"/>
      <c r="DA43" s="162"/>
      <c r="DB43" s="162"/>
      <c r="DC43" s="162"/>
      <c r="DD43" s="162"/>
      <c r="DE43" s="162"/>
      <c r="DF43" s="162"/>
      <c r="DG43" s="162"/>
      <c r="DH43" s="162"/>
      <c r="DI43" s="163"/>
      <c r="DJ43" s="161"/>
      <c r="DK43" s="162"/>
      <c r="DL43" s="162"/>
      <c r="DM43" s="162"/>
      <c r="DN43" s="162"/>
      <c r="DO43" s="162"/>
      <c r="DP43" s="162"/>
      <c r="DQ43" s="162"/>
      <c r="DR43" s="162"/>
      <c r="DS43" s="163"/>
    </row>
    <row r="44" spans="1:123" ht="11.25">
      <c r="A44" s="44"/>
      <c r="B44" s="45"/>
      <c r="C44" s="45"/>
      <c r="D44" s="45"/>
      <c r="E44" s="46"/>
      <c r="F44" s="47" t="s">
        <v>201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161"/>
      <c r="AK44" s="162"/>
      <c r="AL44" s="162"/>
      <c r="AM44" s="162"/>
      <c r="AN44" s="162"/>
      <c r="AO44" s="162"/>
      <c r="AP44" s="162"/>
      <c r="AQ44" s="162"/>
      <c r="AR44" s="162"/>
      <c r="AS44" s="163"/>
      <c r="AT44" s="161"/>
      <c r="AU44" s="162"/>
      <c r="AV44" s="162"/>
      <c r="AW44" s="162"/>
      <c r="AX44" s="162"/>
      <c r="AY44" s="162"/>
      <c r="AZ44" s="162"/>
      <c r="BA44" s="162"/>
      <c r="BB44" s="162"/>
      <c r="BC44" s="163"/>
      <c r="BD44" s="161"/>
      <c r="BE44" s="162"/>
      <c r="BF44" s="162"/>
      <c r="BG44" s="162"/>
      <c r="BH44" s="162"/>
      <c r="BI44" s="162"/>
      <c r="BJ44" s="162"/>
      <c r="BK44" s="163"/>
      <c r="BL44" s="161"/>
      <c r="BM44" s="162"/>
      <c r="BN44" s="162"/>
      <c r="BO44" s="162"/>
      <c r="BP44" s="162"/>
      <c r="BQ44" s="162"/>
      <c r="BR44" s="162"/>
      <c r="BS44" s="162"/>
      <c r="BT44" s="162"/>
      <c r="BU44" s="163"/>
      <c r="BV44" s="161"/>
      <c r="BW44" s="162"/>
      <c r="BX44" s="162"/>
      <c r="BY44" s="162"/>
      <c r="BZ44" s="162"/>
      <c r="CA44" s="162"/>
      <c r="CB44" s="162"/>
      <c r="CC44" s="162"/>
      <c r="CD44" s="162"/>
      <c r="CE44" s="163"/>
      <c r="CF44" s="161"/>
      <c r="CG44" s="162"/>
      <c r="CH44" s="162"/>
      <c r="CI44" s="162"/>
      <c r="CJ44" s="162"/>
      <c r="CK44" s="162"/>
      <c r="CL44" s="162"/>
      <c r="CM44" s="162"/>
      <c r="CN44" s="162"/>
      <c r="CO44" s="163"/>
      <c r="CP44" s="161"/>
      <c r="CQ44" s="162"/>
      <c r="CR44" s="162"/>
      <c r="CS44" s="162"/>
      <c r="CT44" s="162"/>
      <c r="CU44" s="162"/>
      <c r="CV44" s="162"/>
      <c r="CW44" s="162"/>
      <c r="CX44" s="162"/>
      <c r="CY44" s="163"/>
      <c r="CZ44" s="161"/>
      <c r="DA44" s="162"/>
      <c r="DB44" s="162"/>
      <c r="DC44" s="162"/>
      <c r="DD44" s="162"/>
      <c r="DE44" s="162"/>
      <c r="DF44" s="162"/>
      <c r="DG44" s="162"/>
      <c r="DH44" s="162"/>
      <c r="DI44" s="163"/>
      <c r="DJ44" s="161"/>
      <c r="DK44" s="162"/>
      <c r="DL44" s="162"/>
      <c r="DM44" s="162"/>
      <c r="DN44" s="162"/>
      <c r="DO44" s="162"/>
      <c r="DP44" s="162"/>
      <c r="DQ44" s="162"/>
      <c r="DR44" s="162"/>
      <c r="DS44" s="163"/>
    </row>
    <row r="45" spans="1:123" ht="11.25">
      <c r="A45" s="44" t="s">
        <v>50</v>
      </c>
      <c r="B45" s="45"/>
      <c r="C45" s="45"/>
      <c r="D45" s="45"/>
      <c r="E45" s="46"/>
      <c r="F45" s="47" t="s">
        <v>202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9"/>
      <c r="AJ45" s="161">
        <v>0.25</v>
      </c>
      <c r="AK45" s="162"/>
      <c r="AL45" s="162"/>
      <c r="AM45" s="162"/>
      <c r="AN45" s="162"/>
      <c r="AO45" s="162"/>
      <c r="AP45" s="162"/>
      <c r="AQ45" s="162"/>
      <c r="AR45" s="162"/>
      <c r="AS45" s="163"/>
      <c r="AT45" s="161"/>
      <c r="AU45" s="162"/>
      <c r="AV45" s="162"/>
      <c r="AW45" s="162"/>
      <c r="AX45" s="162"/>
      <c r="AY45" s="162"/>
      <c r="AZ45" s="162"/>
      <c r="BA45" s="162"/>
      <c r="BB45" s="162"/>
      <c r="BC45" s="163"/>
      <c r="BD45" s="161"/>
      <c r="BE45" s="162"/>
      <c r="BF45" s="162"/>
      <c r="BG45" s="162"/>
      <c r="BH45" s="162"/>
      <c r="BI45" s="162"/>
      <c r="BJ45" s="162"/>
      <c r="BK45" s="163"/>
      <c r="BL45" s="161">
        <v>2016</v>
      </c>
      <c r="BM45" s="162"/>
      <c r="BN45" s="162"/>
      <c r="BO45" s="162"/>
      <c r="BP45" s="162"/>
      <c r="BQ45" s="162"/>
      <c r="BR45" s="162"/>
      <c r="BS45" s="162"/>
      <c r="BT45" s="162"/>
      <c r="BU45" s="163"/>
      <c r="BV45" s="161">
        <v>2017</v>
      </c>
      <c r="BW45" s="162"/>
      <c r="BX45" s="162"/>
      <c r="BY45" s="162"/>
      <c r="BZ45" s="162"/>
      <c r="CA45" s="162"/>
      <c r="CB45" s="162"/>
      <c r="CC45" s="162"/>
      <c r="CD45" s="162"/>
      <c r="CE45" s="163"/>
      <c r="CF45" s="161" t="s">
        <v>174</v>
      </c>
      <c r="CG45" s="162"/>
      <c r="CH45" s="162"/>
      <c r="CI45" s="162"/>
      <c r="CJ45" s="162"/>
      <c r="CK45" s="162"/>
      <c r="CL45" s="162"/>
      <c r="CM45" s="162"/>
      <c r="CN45" s="162"/>
      <c r="CO45" s="163"/>
      <c r="CP45" s="161" t="s">
        <v>175</v>
      </c>
      <c r="CQ45" s="162"/>
      <c r="CR45" s="162"/>
      <c r="CS45" s="162"/>
      <c r="CT45" s="162"/>
      <c r="CU45" s="162"/>
      <c r="CV45" s="162"/>
      <c r="CW45" s="162"/>
      <c r="CX45" s="162"/>
      <c r="CY45" s="163"/>
      <c r="CZ45" s="161" t="s">
        <v>174</v>
      </c>
      <c r="DA45" s="162"/>
      <c r="DB45" s="162"/>
      <c r="DC45" s="162"/>
      <c r="DD45" s="162"/>
      <c r="DE45" s="162"/>
      <c r="DF45" s="162"/>
      <c r="DG45" s="162"/>
      <c r="DH45" s="162"/>
      <c r="DI45" s="163"/>
      <c r="DJ45" s="161" t="s">
        <v>174</v>
      </c>
      <c r="DK45" s="162"/>
      <c r="DL45" s="162"/>
      <c r="DM45" s="162"/>
      <c r="DN45" s="162"/>
      <c r="DO45" s="162"/>
      <c r="DP45" s="162"/>
      <c r="DQ45" s="162"/>
      <c r="DR45" s="162"/>
      <c r="DS45" s="163"/>
    </row>
    <row r="46" spans="1:123" ht="11.25">
      <c r="A46" s="44" t="s">
        <v>52</v>
      </c>
      <c r="B46" s="45"/>
      <c r="C46" s="45"/>
      <c r="D46" s="45"/>
      <c r="E46" s="46"/>
      <c r="F46" s="47" t="s">
        <v>203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/>
      <c r="AJ46" s="161"/>
      <c r="AK46" s="162"/>
      <c r="AL46" s="162"/>
      <c r="AM46" s="162"/>
      <c r="AN46" s="162"/>
      <c r="AO46" s="162"/>
      <c r="AP46" s="162"/>
      <c r="AQ46" s="162"/>
      <c r="AR46" s="162"/>
      <c r="AS46" s="163"/>
      <c r="AT46" s="161"/>
      <c r="AU46" s="162"/>
      <c r="AV46" s="162"/>
      <c r="AW46" s="162"/>
      <c r="AX46" s="162"/>
      <c r="AY46" s="162"/>
      <c r="AZ46" s="162"/>
      <c r="BA46" s="162"/>
      <c r="BB46" s="162"/>
      <c r="BC46" s="163"/>
      <c r="BD46" s="161"/>
      <c r="BE46" s="162"/>
      <c r="BF46" s="162"/>
      <c r="BG46" s="162"/>
      <c r="BH46" s="162"/>
      <c r="BI46" s="162"/>
      <c r="BJ46" s="162"/>
      <c r="BK46" s="163"/>
      <c r="BL46" s="161">
        <v>2016</v>
      </c>
      <c r="BM46" s="162"/>
      <c r="BN46" s="162"/>
      <c r="BO46" s="162"/>
      <c r="BP46" s="162"/>
      <c r="BQ46" s="162"/>
      <c r="BR46" s="162"/>
      <c r="BS46" s="162"/>
      <c r="BT46" s="162"/>
      <c r="BU46" s="163"/>
      <c r="BV46" s="161">
        <v>2017</v>
      </c>
      <c r="BW46" s="162"/>
      <c r="BX46" s="162"/>
      <c r="BY46" s="162"/>
      <c r="BZ46" s="162"/>
      <c r="CA46" s="162"/>
      <c r="CB46" s="162"/>
      <c r="CC46" s="162"/>
      <c r="CD46" s="162"/>
      <c r="CE46" s="163"/>
      <c r="CF46" s="161" t="s">
        <v>174</v>
      </c>
      <c r="CG46" s="162"/>
      <c r="CH46" s="162"/>
      <c r="CI46" s="162"/>
      <c r="CJ46" s="162"/>
      <c r="CK46" s="162"/>
      <c r="CL46" s="162"/>
      <c r="CM46" s="162"/>
      <c r="CN46" s="162"/>
      <c r="CO46" s="163"/>
      <c r="CP46" s="161" t="s">
        <v>175</v>
      </c>
      <c r="CQ46" s="162"/>
      <c r="CR46" s="162"/>
      <c r="CS46" s="162"/>
      <c r="CT46" s="162"/>
      <c r="CU46" s="162"/>
      <c r="CV46" s="162"/>
      <c r="CW46" s="162"/>
      <c r="CX46" s="162"/>
      <c r="CY46" s="163"/>
      <c r="CZ46" s="161" t="s">
        <v>174</v>
      </c>
      <c r="DA46" s="162"/>
      <c r="DB46" s="162"/>
      <c r="DC46" s="162"/>
      <c r="DD46" s="162"/>
      <c r="DE46" s="162"/>
      <c r="DF46" s="162"/>
      <c r="DG46" s="162"/>
      <c r="DH46" s="162"/>
      <c r="DI46" s="163"/>
      <c r="DJ46" s="161" t="s">
        <v>174</v>
      </c>
      <c r="DK46" s="162"/>
      <c r="DL46" s="162"/>
      <c r="DM46" s="162"/>
      <c r="DN46" s="162"/>
      <c r="DO46" s="162"/>
      <c r="DP46" s="162"/>
      <c r="DQ46" s="162"/>
      <c r="DR46" s="162"/>
      <c r="DS46" s="163"/>
    </row>
    <row r="47" spans="1:123" ht="21.75" customHeight="1">
      <c r="A47" s="44" t="s">
        <v>57</v>
      </c>
      <c r="B47" s="45"/>
      <c r="C47" s="45"/>
      <c r="D47" s="45"/>
      <c r="E47" s="46"/>
      <c r="F47" s="47" t="s">
        <v>204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9"/>
      <c r="AJ47" s="161"/>
      <c r="AK47" s="162"/>
      <c r="AL47" s="162"/>
      <c r="AM47" s="162"/>
      <c r="AN47" s="162"/>
      <c r="AO47" s="162"/>
      <c r="AP47" s="162"/>
      <c r="AQ47" s="162"/>
      <c r="AR47" s="162"/>
      <c r="AS47" s="163"/>
      <c r="AT47" s="161"/>
      <c r="AU47" s="162"/>
      <c r="AV47" s="162"/>
      <c r="AW47" s="162"/>
      <c r="AX47" s="162"/>
      <c r="AY47" s="162"/>
      <c r="AZ47" s="162"/>
      <c r="BA47" s="162"/>
      <c r="BB47" s="162"/>
      <c r="BC47" s="163"/>
      <c r="BD47" s="161">
        <v>1.195</v>
      </c>
      <c r="BE47" s="162"/>
      <c r="BF47" s="162"/>
      <c r="BG47" s="162"/>
      <c r="BH47" s="162"/>
      <c r="BI47" s="162"/>
      <c r="BJ47" s="162"/>
      <c r="BK47" s="163"/>
      <c r="BL47" s="161">
        <v>2016</v>
      </c>
      <c r="BM47" s="162"/>
      <c r="BN47" s="162"/>
      <c r="BO47" s="162"/>
      <c r="BP47" s="162"/>
      <c r="BQ47" s="162"/>
      <c r="BR47" s="162"/>
      <c r="BS47" s="162"/>
      <c r="BT47" s="162"/>
      <c r="BU47" s="163"/>
      <c r="BV47" s="161">
        <v>2016</v>
      </c>
      <c r="BW47" s="162"/>
      <c r="BX47" s="162"/>
      <c r="BY47" s="162"/>
      <c r="BZ47" s="162"/>
      <c r="CA47" s="162"/>
      <c r="CB47" s="162"/>
      <c r="CC47" s="162"/>
      <c r="CD47" s="162"/>
      <c r="CE47" s="163"/>
      <c r="CF47" s="161" t="s">
        <v>174</v>
      </c>
      <c r="CG47" s="162"/>
      <c r="CH47" s="162"/>
      <c r="CI47" s="162"/>
      <c r="CJ47" s="162"/>
      <c r="CK47" s="162"/>
      <c r="CL47" s="162"/>
      <c r="CM47" s="162"/>
      <c r="CN47" s="162"/>
      <c r="CO47" s="163"/>
      <c r="CP47" s="161" t="s">
        <v>175</v>
      </c>
      <c r="CQ47" s="162"/>
      <c r="CR47" s="162"/>
      <c r="CS47" s="162"/>
      <c r="CT47" s="162"/>
      <c r="CU47" s="162"/>
      <c r="CV47" s="162"/>
      <c r="CW47" s="162"/>
      <c r="CX47" s="162"/>
      <c r="CY47" s="163"/>
      <c r="CZ47" s="161" t="s">
        <v>174</v>
      </c>
      <c r="DA47" s="162"/>
      <c r="DB47" s="162"/>
      <c r="DC47" s="162"/>
      <c r="DD47" s="162"/>
      <c r="DE47" s="162"/>
      <c r="DF47" s="162"/>
      <c r="DG47" s="162"/>
      <c r="DH47" s="162"/>
      <c r="DI47" s="163"/>
      <c r="DJ47" s="161" t="s">
        <v>174</v>
      </c>
      <c r="DK47" s="162"/>
      <c r="DL47" s="162"/>
      <c r="DM47" s="162"/>
      <c r="DN47" s="162"/>
      <c r="DO47" s="162"/>
      <c r="DP47" s="162"/>
      <c r="DQ47" s="162"/>
      <c r="DR47" s="162"/>
      <c r="DS47" s="163"/>
    </row>
    <row r="48" spans="1:123" ht="21.75" customHeight="1">
      <c r="A48" s="44" t="s">
        <v>62</v>
      </c>
      <c r="B48" s="45"/>
      <c r="C48" s="45"/>
      <c r="D48" s="45"/>
      <c r="E48" s="46"/>
      <c r="F48" s="47" t="s">
        <v>205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/>
      <c r="AJ48" s="161">
        <v>1.26</v>
      </c>
      <c r="AK48" s="162"/>
      <c r="AL48" s="162"/>
      <c r="AM48" s="162"/>
      <c r="AN48" s="162"/>
      <c r="AO48" s="162"/>
      <c r="AP48" s="162"/>
      <c r="AQ48" s="162"/>
      <c r="AR48" s="162"/>
      <c r="AS48" s="163"/>
      <c r="AT48" s="161"/>
      <c r="AU48" s="162"/>
      <c r="AV48" s="162"/>
      <c r="AW48" s="162"/>
      <c r="AX48" s="162"/>
      <c r="AY48" s="162"/>
      <c r="AZ48" s="162"/>
      <c r="BA48" s="162"/>
      <c r="BB48" s="162"/>
      <c r="BC48" s="163"/>
      <c r="BD48" s="161"/>
      <c r="BE48" s="162"/>
      <c r="BF48" s="162"/>
      <c r="BG48" s="162"/>
      <c r="BH48" s="162"/>
      <c r="BI48" s="162"/>
      <c r="BJ48" s="162"/>
      <c r="BK48" s="163"/>
      <c r="BL48" s="161">
        <v>2016</v>
      </c>
      <c r="BM48" s="162"/>
      <c r="BN48" s="162"/>
      <c r="BO48" s="162"/>
      <c r="BP48" s="162"/>
      <c r="BQ48" s="162"/>
      <c r="BR48" s="162"/>
      <c r="BS48" s="162"/>
      <c r="BT48" s="162"/>
      <c r="BU48" s="163"/>
      <c r="BV48" s="161">
        <v>2016</v>
      </c>
      <c r="BW48" s="162"/>
      <c r="BX48" s="162"/>
      <c r="BY48" s="162"/>
      <c r="BZ48" s="162"/>
      <c r="CA48" s="162"/>
      <c r="CB48" s="162"/>
      <c r="CC48" s="162"/>
      <c r="CD48" s="162"/>
      <c r="CE48" s="163"/>
      <c r="CF48" s="161" t="s">
        <v>174</v>
      </c>
      <c r="CG48" s="162"/>
      <c r="CH48" s="162"/>
      <c r="CI48" s="162"/>
      <c r="CJ48" s="162"/>
      <c r="CK48" s="162"/>
      <c r="CL48" s="162"/>
      <c r="CM48" s="162"/>
      <c r="CN48" s="162"/>
      <c r="CO48" s="163"/>
      <c r="CP48" s="161" t="s">
        <v>175</v>
      </c>
      <c r="CQ48" s="162"/>
      <c r="CR48" s="162"/>
      <c r="CS48" s="162"/>
      <c r="CT48" s="162"/>
      <c r="CU48" s="162"/>
      <c r="CV48" s="162"/>
      <c r="CW48" s="162"/>
      <c r="CX48" s="162"/>
      <c r="CY48" s="163"/>
      <c r="CZ48" s="161" t="s">
        <v>174</v>
      </c>
      <c r="DA48" s="162"/>
      <c r="DB48" s="162"/>
      <c r="DC48" s="162"/>
      <c r="DD48" s="162"/>
      <c r="DE48" s="162"/>
      <c r="DF48" s="162"/>
      <c r="DG48" s="162"/>
      <c r="DH48" s="162"/>
      <c r="DI48" s="163"/>
      <c r="DJ48" s="161" t="s">
        <v>174</v>
      </c>
      <c r="DK48" s="162"/>
      <c r="DL48" s="162"/>
      <c r="DM48" s="162"/>
      <c r="DN48" s="162"/>
      <c r="DO48" s="162"/>
      <c r="DP48" s="162"/>
      <c r="DQ48" s="162"/>
      <c r="DR48" s="162"/>
      <c r="DS48" s="163"/>
    </row>
    <row r="49" spans="1:123" ht="21.75" customHeight="1">
      <c r="A49" s="44" t="s">
        <v>63</v>
      </c>
      <c r="B49" s="45"/>
      <c r="C49" s="45"/>
      <c r="D49" s="45"/>
      <c r="E49" s="46"/>
      <c r="F49" s="47" t="s">
        <v>189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9"/>
      <c r="AJ49" s="161">
        <v>0.4</v>
      </c>
      <c r="AK49" s="162"/>
      <c r="AL49" s="162"/>
      <c r="AM49" s="162"/>
      <c r="AN49" s="162"/>
      <c r="AO49" s="162"/>
      <c r="AP49" s="162"/>
      <c r="AQ49" s="162"/>
      <c r="AR49" s="162"/>
      <c r="AS49" s="163"/>
      <c r="AT49" s="161"/>
      <c r="AU49" s="162"/>
      <c r="AV49" s="162"/>
      <c r="AW49" s="162"/>
      <c r="AX49" s="162"/>
      <c r="AY49" s="162"/>
      <c r="AZ49" s="162"/>
      <c r="BA49" s="162"/>
      <c r="BB49" s="162"/>
      <c r="BC49" s="163"/>
      <c r="BD49" s="161"/>
      <c r="BE49" s="162"/>
      <c r="BF49" s="162"/>
      <c r="BG49" s="162"/>
      <c r="BH49" s="162"/>
      <c r="BI49" s="162"/>
      <c r="BJ49" s="162"/>
      <c r="BK49" s="163"/>
      <c r="BL49" s="161">
        <v>2016</v>
      </c>
      <c r="BM49" s="162"/>
      <c r="BN49" s="162"/>
      <c r="BO49" s="162"/>
      <c r="BP49" s="162"/>
      <c r="BQ49" s="162"/>
      <c r="BR49" s="162"/>
      <c r="BS49" s="162"/>
      <c r="BT49" s="162"/>
      <c r="BU49" s="163"/>
      <c r="BV49" s="161">
        <v>2016</v>
      </c>
      <c r="BW49" s="162"/>
      <c r="BX49" s="162"/>
      <c r="BY49" s="162"/>
      <c r="BZ49" s="162"/>
      <c r="CA49" s="162"/>
      <c r="CB49" s="162"/>
      <c r="CC49" s="162"/>
      <c r="CD49" s="162"/>
      <c r="CE49" s="163"/>
      <c r="CF49" s="161" t="s">
        <v>174</v>
      </c>
      <c r="CG49" s="162"/>
      <c r="CH49" s="162"/>
      <c r="CI49" s="162"/>
      <c r="CJ49" s="162"/>
      <c r="CK49" s="162"/>
      <c r="CL49" s="162"/>
      <c r="CM49" s="162"/>
      <c r="CN49" s="162"/>
      <c r="CO49" s="163"/>
      <c r="CP49" s="161" t="s">
        <v>175</v>
      </c>
      <c r="CQ49" s="162"/>
      <c r="CR49" s="162"/>
      <c r="CS49" s="162"/>
      <c r="CT49" s="162"/>
      <c r="CU49" s="162"/>
      <c r="CV49" s="162"/>
      <c r="CW49" s="162"/>
      <c r="CX49" s="162"/>
      <c r="CY49" s="163"/>
      <c r="CZ49" s="161" t="s">
        <v>175</v>
      </c>
      <c r="DA49" s="162"/>
      <c r="DB49" s="162"/>
      <c r="DC49" s="162"/>
      <c r="DD49" s="162"/>
      <c r="DE49" s="162"/>
      <c r="DF49" s="162"/>
      <c r="DG49" s="162"/>
      <c r="DH49" s="162"/>
      <c r="DI49" s="163"/>
      <c r="DJ49" s="161" t="s">
        <v>175</v>
      </c>
      <c r="DK49" s="162"/>
      <c r="DL49" s="162"/>
      <c r="DM49" s="162"/>
      <c r="DN49" s="162"/>
      <c r="DO49" s="162"/>
      <c r="DP49" s="162"/>
      <c r="DQ49" s="162"/>
      <c r="DR49" s="162"/>
      <c r="DS49" s="163"/>
    </row>
    <row r="50" spans="1:123" ht="21.75" customHeight="1">
      <c r="A50" s="44" t="s">
        <v>206</v>
      </c>
      <c r="B50" s="45"/>
      <c r="C50" s="45"/>
      <c r="D50" s="45"/>
      <c r="E50" s="46"/>
      <c r="F50" s="47" t="s">
        <v>190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/>
      <c r="AJ50" s="161">
        <v>0.8</v>
      </c>
      <c r="AK50" s="162"/>
      <c r="AL50" s="162"/>
      <c r="AM50" s="162"/>
      <c r="AN50" s="162"/>
      <c r="AO50" s="162"/>
      <c r="AP50" s="162"/>
      <c r="AQ50" s="162"/>
      <c r="AR50" s="162"/>
      <c r="AS50" s="163"/>
      <c r="AT50" s="161"/>
      <c r="AU50" s="162"/>
      <c r="AV50" s="162"/>
      <c r="AW50" s="162"/>
      <c r="AX50" s="162"/>
      <c r="AY50" s="162"/>
      <c r="AZ50" s="162"/>
      <c r="BA50" s="162"/>
      <c r="BB50" s="162"/>
      <c r="BC50" s="163"/>
      <c r="BD50" s="161"/>
      <c r="BE50" s="162"/>
      <c r="BF50" s="162"/>
      <c r="BG50" s="162"/>
      <c r="BH50" s="162"/>
      <c r="BI50" s="162"/>
      <c r="BJ50" s="162"/>
      <c r="BK50" s="163"/>
      <c r="BL50" s="161">
        <v>2017</v>
      </c>
      <c r="BM50" s="162"/>
      <c r="BN50" s="162"/>
      <c r="BO50" s="162"/>
      <c r="BP50" s="162"/>
      <c r="BQ50" s="162"/>
      <c r="BR50" s="162"/>
      <c r="BS50" s="162"/>
      <c r="BT50" s="162"/>
      <c r="BU50" s="163"/>
      <c r="BV50" s="161">
        <v>2017</v>
      </c>
      <c r="BW50" s="162"/>
      <c r="BX50" s="162"/>
      <c r="BY50" s="162"/>
      <c r="BZ50" s="162"/>
      <c r="CA50" s="162"/>
      <c r="CB50" s="162"/>
      <c r="CC50" s="162"/>
      <c r="CD50" s="162"/>
      <c r="CE50" s="163"/>
      <c r="CF50" s="161" t="s">
        <v>174</v>
      </c>
      <c r="CG50" s="162"/>
      <c r="CH50" s="162"/>
      <c r="CI50" s="162"/>
      <c r="CJ50" s="162"/>
      <c r="CK50" s="162"/>
      <c r="CL50" s="162"/>
      <c r="CM50" s="162"/>
      <c r="CN50" s="162"/>
      <c r="CO50" s="163"/>
      <c r="CP50" s="161" t="s">
        <v>175</v>
      </c>
      <c r="CQ50" s="162"/>
      <c r="CR50" s="162"/>
      <c r="CS50" s="162"/>
      <c r="CT50" s="162"/>
      <c r="CU50" s="162"/>
      <c r="CV50" s="162"/>
      <c r="CW50" s="162"/>
      <c r="CX50" s="162"/>
      <c r="CY50" s="163"/>
      <c r="CZ50" s="161" t="s">
        <v>64</v>
      </c>
      <c r="DA50" s="162"/>
      <c r="DB50" s="162"/>
      <c r="DC50" s="162"/>
      <c r="DD50" s="162"/>
      <c r="DE50" s="162"/>
      <c r="DF50" s="162"/>
      <c r="DG50" s="162"/>
      <c r="DH50" s="162"/>
      <c r="DI50" s="163"/>
      <c r="DJ50" s="161" t="s">
        <v>64</v>
      </c>
      <c r="DK50" s="162"/>
      <c r="DL50" s="162"/>
      <c r="DM50" s="162"/>
      <c r="DN50" s="162"/>
      <c r="DO50" s="162"/>
      <c r="DP50" s="162"/>
      <c r="DQ50" s="162"/>
      <c r="DR50" s="162"/>
      <c r="DS50" s="163"/>
    </row>
    <row r="51" spans="1:123" ht="11.25">
      <c r="A51" s="44" t="s">
        <v>207</v>
      </c>
      <c r="B51" s="45"/>
      <c r="C51" s="45"/>
      <c r="D51" s="45"/>
      <c r="E51" s="46"/>
      <c r="F51" s="47" t="s">
        <v>191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  <c r="AJ51" s="161">
        <v>1.26</v>
      </c>
      <c r="AK51" s="162"/>
      <c r="AL51" s="162"/>
      <c r="AM51" s="162"/>
      <c r="AN51" s="162"/>
      <c r="AO51" s="162"/>
      <c r="AP51" s="162"/>
      <c r="AQ51" s="162"/>
      <c r="AR51" s="162"/>
      <c r="AS51" s="163"/>
      <c r="AT51" s="161"/>
      <c r="AU51" s="162"/>
      <c r="AV51" s="162"/>
      <c r="AW51" s="162"/>
      <c r="AX51" s="162"/>
      <c r="AY51" s="162"/>
      <c r="AZ51" s="162"/>
      <c r="BA51" s="162"/>
      <c r="BB51" s="162"/>
      <c r="BC51" s="163"/>
      <c r="BD51" s="161"/>
      <c r="BE51" s="162"/>
      <c r="BF51" s="162"/>
      <c r="BG51" s="162"/>
      <c r="BH51" s="162"/>
      <c r="BI51" s="162"/>
      <c r="BJ51" s="162"/>
      <c r="BK51" s="163"/>
      <c r="BL51" s="161">
        <v>2017</v>
      </c>
      <c r="BM51" s="162"/>
      <c r="BN51" s="162"/>
      <c r="BO51" s="162"/>
      <c r="BP51" s="162"/>
      <c r="BQ51" s="162"/>
      <c r="BR51" s="162"/>
      <c r="BS51" s="162"/>
      <c r="BT51" s="162"/>
      <c r="BU51" s="163"/>
      <c r="BV51" s="161">
        <v>2017</v>
      </c>
      <c r="BW51" s="162"/>
      <c r="BX51" s="162"/>
      <c r="BY51" s="162"/>
      <c r="BZ51" s="162"/>
      <c r="CA51" s="162"/>
      <c r="CB51" s="162"/>
      <c r="CC51" s="162"/>
      <c r="CD51" s="162"/>
      <c r="CE51" s="163"/>
      <c r="CF51" s="161" t="s">
        <v>174</v>
      </c>
      <c r="CG51" s="162"/>
      <c r="CH51" s="162"/>
      <c r="CI51" s="162"/>
      <c r="CJ51" s="162"/>
      <c r="CK51" s="162"/>
      <c r="CL51" s="162"/>
      <c r="CM51" s="162"/>
      <c r="CN51" s="162"/>
      <c r="CO51" s="163"/>
      <c r="CP51" s="161" t="s">
        <v>175</v>
      </c>
      <c r="CQ51" s="162"/>
      <c r="CR51" s="162"/>
      <c r="CS51" s="162"/>
      <c r="CT51" s="162"/>
      <c r="CU51" s="162"/>
      <c r="CV51" s="162"/>
      <c r="CW51" s="162"/>
      <c r="CX51" s="162"/>
      <c r="CY51" s="163"/>
      <c r="CZ51" s="161" t="s">
        <v>64</v>
      </c>
      <c r="DA51" s="162"/>
      <c r="DB51" s="162"/>
      <c r="DC51" s="162"/>
      <c r="DD51" s="162"/>
      <c r="DE51" s="162"/>
      <c r="DF51" s="162"/>
      <c r="DG51" s="162"/>
      <c r="DH51" s="162"/>
      <c r="DI51" s="163"/>
      <c r="DJ51" s="161" t="s">
        <v>64</v>
      </c>
      <c r="DK51" s="162"/>
      <c r="DL51" s="162"/>
      <c r="DM51" s="162"/>
      <c r="DN51" s="162"/>
      <c r="DO51" s="162"/>
      <c r="DP51" s="162"/>
      <c r="DQ51" s="162"/>
      <c r="DR51" s="162"/>
      <c r="DS51" s="163"/>
    </row>
    <row r="52" spans="1:123" ht="11.25">
      <c r="A52" s="44" t="s">
        <v>208</v>
      </c>
      <c r="B52" s="45"/>
      <c r="C52" s="45"/>
      <c r="D52" s="45"/>
      <c r="E52" s="46"/>
      <c r="F52" s="47" t="s">
        <v>192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9"/>
      <c r="AJ52" s="161">
        <v>0.4</v>
      </c>
      <c r="AK52" s="162"/>
      <c r="AL52" s="162"/>
      <c r="AM52" s="162"/>
      <c r="AN52" s="162"/>
      <c r="AO52" s="162"/>
      <c r="AP52" s="162"/>
      <c r="AQ52" s="162"/>
      <c r="AR52" s="162"/>
      <c r="AS52" s="163"/>
      <c r="AT52" s="161"/>
      <c r="AU52" s="162"/>
      <c r="AV52" s="162"/>
      <c r="AW52" s="162"/>
      <c r="AX52" s="162"/>
      <c r="AY52" s="162"/>
      <c r="AZ52" s="162"/>
      <c r="BA52" s="162"/>
      <c r="BB52" s="162"/>
      <c r="BC52" s="163"/>
      <c r="BD52" s="161"/>
      <c r="BE52" s="162"/>
      <c r="BF52" s="162"/>
      <c r="BG52" s="162"/>
      <c r="BH52" s="162"/>
      <c r="BI52" s="162"/>
      <c r="BJ52" s="162"/>
      <c r="BK52" s="163"/>
      <c r="BL52" s="161">
        <v>2017</v>
      </c>
      <c r="BM52" s="162"/>
      <c r="BN52" s="162"/>
      <c r="BO52" s="162"/>
      <c r="BP52" s="162"/>
      <c r="BQ52" s="162"/>
      <c r="BR52" s="162"/>
      <c r="BS52" s="162"/>
      <c r="BT52" s="162"/>
      <c r="BU52" s="163"/>
      <c r="BV52" s="161">
        <v>2017</v>
      </c>
      <c r="BW52" s="162"/>
      <c r="BX52" s="162"/>
      <c r="BY52" s="162"/>
      <c r="BZ52" s="162"/>
      <c r="CA52" s="162"/>
      <c r="CB52" s="162"/>
      <c r="CC52" s="162"/>
      <c r="CD52" s="162"/>
      <c r="CE52" s="163"/>
      <c r="CF52" s="161" t="s">
        <v>174</v>
      </c>
      <c r="CG52" s="162"/>
      <c r="CH52" s="162"/>
      <c r="CI52" s="162"/>
      <c r="CJ52" s="162"/>
      <c r="CK52" s="162"/>
      <c r="CL52" s="162"/>
      <c r="CM52" s="162"/>
      <c r="CN52" s="162"/>
      <c r="CO52" s="163"/>
      <c r="CP52" s="161" t="s">
        <v>175</v>
      </c>
      <c r="CQ52" s="162"/>
      <c r="CR52" s="162"/>
      <c r="CS52" s="162"/>
      <c r="CT52" s="162"/>
      <c r="CU52" s="162"/>
      <c r="CV52" s="162"/>
      <c r="CW52" s="162"/>
      <c r="CX52" s="162"/>
      <c r="CY52" s="163"/>
      <c r="CZ52" s="161" t="s">
        <v>64</v>
      </c>
      <c r="DA52" s="162"/>
      <c r="DB52" s="162"/>
      <c r="DC52" s="162"/>
      <c r="DD52" s="162"/>
      <c r="DE52" s="162"/>
      <c r="DF52" s="162"/>
      <c r="DG52" s="162"/>
      <c r="DH52" s="162"/>
      <c r="DI52" s="163"/>
      <c r="DJ52" s="161" t="s">
        <v>64</v>
      </c>
      <c r="DK52" s="162"/>
      <c r="DL52" s="162"/>
      <c r="DM52" s="162"/>
      <c r="DN52" s="162"/>
      <c r="DO52" s="162"/>
      <c r="DP52" s="162"/>
      <c r="DQ52" s="162"/>
      <c r="DR52" s="162"/>
      <c r="DS52" s="163"/>
    </row>
    <row r="53" spans="1:123" ht="11.25">
      <c r="A53" s="44" t="s">
        <v>209</v>
      </c>
      <c r="B53" s="45"/>
      <c r="C53" s="45"/>
      <c r="D53" s="45"/>
      <c r="E53" s="46"/>
      <c r="F53" s="47" t="s">
        <v>193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9"/>
      <c r="AJ53" s="161">
        <v>1.26</v>
      </c>
      <c r="AK53" s="162"/>
      <c r="AL53" s="162"/>
      <c r="AM53" s="162"/>
      <c r="AN53" s="162"/>
      <c r="AO53" s="162"/>
      <c r="AP53" s="162"/>
      <c r="AQ53" s="162"/>
      <c r="AR53" s="162"/>
      <c r="AS53" s="163"/>
      <c r="AT53" s="161"/>
      <c r="AU53" s="162"/>
      <c r="AV53" s="162"/>
      <c r="AW53" s="162"/>
      <c r="AX53" s="162"/>
      <c r="AY53" s="162"/>
      <c r="AZ53" s="162"/>
      <c r="BA53" s="162"/>
      <c r="BB53" s="162"/>
      <c r="BC53" s="163"/>
      <c r="BD53" s="161"/>
      <c r="BE53" s="162"/>
      <c r="BF53" s="162"/>
      <c r="BG53" s="162"/>
      <c r="BH53" s="162"/>
      <c r="BI53" s="162"/>
      <c r="BJ53" s="162"/>
      <c r="BK53" s="163"/>
      <c r="BL53" s="161">
        <v>2017</v>
      </c>
      <c r="BM53" s="162"/>
      <c r="BN53" s="162"/>
      <c r="BO53" s="162"/>
      <c r="BP53" s="162"/>
      <c r="BQ53" s="162"/>
      <c r="BR53" s="162"/>
      <c r="BS53" s="162"/>
      <c r="BT53" s="162"/>
      <c r="BU53" s="163"/>
      <c r="BV53" s="161">
        <v>2017</v>
      </c>
      <c r="BW53" s="162"/>
      <c r="BX53" s="162"/>
      <c r="BY53" s="162"/>
      <c r="BZ53" s="162"/>
      <c r="CA53" s="162"/>
      <c r="CB53" s="162"/>
      <c r="CC53" s="162"/>
      <c r="CD53" s="162"/>
      <c r="CE53" s="163"/>
      <c r="CF53" s="161" t="s">
        <v>174</v>
      </c>
      <c r="CG53" s="162"/>
      <c r="CH53" s="162"/>
      <c r="CI53" s="162"/>
      <c r="CJ53" s="162"/>
      <c r="CK53" s="162"/>
      <c r="CL53" s="162"/>
      <c r="CM53" s="162"/>
      <c r="CN53" s="162"/>
      <c r="CO53" s="163"/>
      <c r="CP53" s="161" t="s">
        <v>175</v>
      </c>
      <c r="CQ53" s="162"/>
      <c r="CR53" s="162"/>
      <c r="CS53" s="162"/>
      <c r="CT53" s="162"/>
      <c r="CU53" s="162"/>
      <c r="CV53" s="162"/>
      <c r="CW53" s="162"/>
      <c r="CX53" s="162"/>
      <c r="CY53" s="163"/>
      <c r="CZ53" s="161" t="s">
        <v>64</v>
      </c>
      <c r="DA53" s="162"/>
      <c r="DB53" s="162"/>
      <c r="DC53" s="162"/>
      <c r="DD53" s="162"/>
      <c r="DE53" s="162"/>
      <c r="DF53" s="162"/>
      <c r="DG53" s="162"/>
      <c r="DH53" s="162"/>
      <c r="DI53" s="163"/>
      <c r="DJ53" s="161" t="s">
        <v>64</v>
      </c>
      <c r="DK53" s="162"/>
      <c r="DL53" s="162"/>
      <c r="DM53" s="162"/>
      <c r="DN53" s="162"/>
      <c r="DO53" s="162"/>
      <c r="DP53" s="162"/>
      <c r="DQ53" s="162"/>
      <c r="DR53" s="162"/>
      <c r="DS53" s="163"/>
    </row>
  </sheetData>
  <mergeCells count="441">
    <mergeCell ref="CP46:CY46"/>
    <mergeCell ref="CZ46:DI46"/>
    <mergeCell ref="DJ46:DS46"/>
    <mergeCell ref="BD46:BK46"/>
    <mergeCell ref="BL46:BU46"/>
    <mergeCell ref="BV46:CE46"/>
    <mergeCell ref="CF46:CO46"/>
    <mergeCell ref="A46:E46"/>
    <mergeCell ref="F46:AI46"/>
    <mergeCell ref="AJ46:AS46"/>
    <mergeCell ref="AT46:BC46"/>
    <mergeCell ref="CF45:CO45"/>
    <mergeCell ref="CP45:CY45"/>
    <mergeCell ref="CZ45:DI45"/>
    <mergeCell ref="DJ45:DS45"/>
    <mergeCell ref="CP44:CY44"/>
    <mergeCell ref="CZ44:DI44"/>
    <mergeCell ref="DJ44:DS44"/>
    <mergeCell ref="A45:E45"/>
    <mergeCell ref="F45:AI45"/>
    <mergeCell ref="AJ45:AS45"/>
    <mergeCell ref="AT45:BC45"/>
    <mergeCell ref="BD45:BK45"/>
    <mergeCell ref="BL45:BU45"/>
    <mergeCell ref="BV45:CE45"/>
    <mergeCell ref="BD44:BK44"/>
    <mergeCell ref="BL44:BU44"/>
    <mergeCell ref="BV44:CE44"/>
    <mergeCell ref="CF44:CO44"/>
    <mergeCell ref="A44:E44"/>
    <mergeCell ref="F44:AI44"/>
    <mergeCell ref="AJ44:AS44"/>
    <mergeCell ref="AT44:BC44"/>
    <mergeCell ref="CF43:CO43"/>
    <mergeCell ref="CP43:CY43"/>
    <mergeCell ref="CZ43:DI43"/>
    <mergeCell ref="DJ43:DS43"/>
    <mergeCell ref="CP42:CY42"/>
    <mergeCell ref="CZ42:DI42"/>
    <mergeCell ref="DJ42:DS42"/>
    <mergeCell ref="A43:E43"/>
    <mergeCell ref="F43:AI43"/>
    <mergeCell ref="AJ43:AS43"/>
    <mergeCell ref="AT43:BC43"/>
    <mergeCell ref="BD43:BK43"/>
    <mergeCell ref="BL43:BU43"/>
    <mergeCell ref="BV43:CE43"/>
    <mergeCell ref="BD42:BK42"/>
    <mergeCell ref="BL42:BU42"/>
    <mergeCell ref="BV42:CE42"/>
    <mergeCell ref="CF42:CO42"/>
    <mergeCell ref="A42:E42"/>
    <mergeCell ref="F42:AI42"/>
    <mergeCell ref="AJ42:AS42"/>
    <mergeCell ref="AT42:BC42"/>
    <mergeCell ref="CF41:CO41"/>
    <mergeCell ref="CP41:CY41"/>
    <mergeCell ref="CZ41:DI41"/>
    <mergeCell ref="DJ41:DS41"/>
    <mergeCell ref="CP40:CY40"/>
    <mergeCell ref="CZ40:DI40"/>
    <mergeCell ref="DJ40:DS40"/>
    <mergeCell ref="A41:E41"/>
    <mergeCell ref="F41:AI41"/>
    <mergeCell ref="AJ41:AS41"/>
    <mergeCell ref="AT41:BC41"/>
    <mergeCell ref="BD41:BK41"/>
    <mergeCell ref="BL41:BU41"/>
    <mergeCell ref="BV41:CE41"/>
    <mergeCell ref="BD40:BK40"/>
    <mergeCell ref="BL40:BU40"/>
    <mergeCell ref="BV40:CE40"/>
    <mergeCell ref="CF40:CO40"/>
    <mergeCell ref="A40:E40"/>
    <mergeCell ref="F40:AI40"/>
    <mergeCell ref="AJ40:AS40"/>
    <mergeCell ref="AT40:BC40"/>
    <mergeCell ref="CF39:CO39"/>
    <mergeCell ref="CP39:CY39"/>
    <mergeCell ref="CZ39:DI39"/>
    <mergeCell ref="DJ39:DS39"/>
    <mergeCell ref="CP38:CY38"/>
    <mergeCell ref="CZ38:DI38"/>
    <mergeCell ref="DJ38:DS38"/>
    <mergeCell ref="A39:E39"/>
    <mergeCell ref="F39:AI39"/>
    <mergeCell ref="AJ39:AS39"/>
    <mergeCell ref="AT39:BC39"/>
    <mergeCell ref="BD39:BK39"/>
    <mergeCell ref="BL39:BU39"/>
    <mergeCell ref="BV39:CE39"/>
    <mergeCell ref="BD38:BK38"/>
    <mergeCell ref="BL38:BU38"/>
    <mergeCell ref="BV38:CE38"/>
    <mergeCell ref="CF38:CO38"/>
    <mergeCell ref="A38:E38"/>
    <mergeCell ref="F38:AI38"/>
    <mergeCell ref="AJ38:AS38"/>
    <mergeCell ref="AT38:BC38"/>
    <mergeCell ref="CF37:CO37"/>
    <mergeCell ref="CP37:CY37"/>
    <mergeCell ref="CZ37:DI37"/>
    <mergeCell ref="DJ37:DS37"/>
    <mergeCell ref="CP36:CY36"/>
    <mergeCell ref="CZ36:DI36"/>
    <mergeCell ref="DJ36:DS36"/>
    <mergeCell ref="A37:E37"/>
    <mergeCell ref="F37:AI37"/>
    <mergeCell ref="AJ37:AS37"/>
    <mergeCell ref="AT37:BC37"/>
    <mergeCell ref="BD37:BK37"/>
    <mergeCell ref="BL37:BU37"/>
    <mergeCell ref="BV37:CE37"/>
    <mergeCell ref="BD36:BK36"/>
    <mergeCell ref="BL36:BU36"/>
    <mergeCell ref="BV36:CE36"/>
    <mergeCell ref="CF36:CO36"/>
    <mergeCell ref="A36:E36"/>
    <mergeCell ref="F36:AI36"/>
    <mergeCell ref="AJ36:AS36"/>
    <mergeCell ref="AT36:BC36"/>
    <mergeCell ref="CF35:CO35"/>
    <mergeCell ref="CP35:CY35"/>
    <mergeCell ref="CZ35:DI35"/>
    <mergeCell ref="DJ35:DS35"/>
    <mergeCell ref="CP34:CY34"/>
    <mergeCell ref="CZ34:DI34"/>
    <mergeCell ref="DJ34:DS34"/>
    <mergeCell ref="A35:E35"/>
    <mergeCell ref="F35:AI35"/>
    <mergeCell ref="AJ35:AS35"/>
    <mergeCell ref="AT35:BC35"/>
    <mergeCell ref="BD35:BK35"/>
    <mergeCell ref="BL35:BU35"/>
    <mergeCell ref="BV35:CE35"/>
    <mergeCell ref="BD34:BK34"/>
    <mergeCell ref="BL34:BU34"/>
    <mergeCell ref="BV34:CE34"/>
    <mergeCell ref="CF34:CO34"/>
    <mergeCell ref="A34:E34"/>
    <mergeCell ref="F34:AI34"/>
    <mergeCell ref="AJ34:AS34"/>
    <mergeCell ref="AT34:BC34"/>
    <mergeCell ref="CF33:CO33"/>
    <mergeCell ref="CP33:CY33"/>
    <mergeCell ref="CZ33:DI33"/>
    <mergeCell ref="DJ33:DS33"/>
    <mergeCell ref="CP32:CY32"/>
    <mergeCell ref="CZ32:DI32"/>
    <mergeCell ref="DJ32:DS32"/>
    <mergeCell ref="A33:E33"/>
    <mergeCell ref="F33:AI33"/>
    <mergeCell ref="AJ33:AS33"/>
    <mergeCell ref="AT33:BC33"/>
    <mergeCell ref="BD33:BK33"/>
    <mergeCell ref="BL33:BU33"/>
    <mergeCell ref="BV33:CE33"/>
    <mergeCell ref="BD32:BK32"/>
    <mergeCell ref="BL32:BU32"/>
    <mergeCell ref="BV32:CE32"/>
    <mergeCell ref="CF32:CO32"/>
    <mergeCell ref="A32:E32"/>
    <mergeCell ref="F32:AI32"/>
    <mergeCell ref="AJ32:AS32"/>
    <mergeCell ref="AT32:BC32"/>
    <mergeCell ref="CF31:CO31"/>
    <mergeCell ref="CP31:CY31"/>
    <mergeCell ref="CZ31:DI31"/>
    <mergeCell ref="DJ31:DS31"/>
    <mergeCell ref="CP30:CY30"/>
    <mergeCell ref="CZ30:DI30"/>
    <mergeCell ref="DJ30:DS30"/>
    <mergeCell ref="A31:E31"/>
    <mergeCell ref="F31:AI31"/>
    <mergeCell ref="AJ31:AS31"/>
    <mergeCell ref="AT31:BC31"/>
    <mergeCell ref="BD31:BK31"/>
    <mergeCell ref="BL31:BU31"/>
    <mergeCell ref="BV31:CE31"/>
    <mergeCell ref="BD30:BK30"/>
    <mergeCell ref="BL30:BU30"/>
    <mergeCell ref="BV30:CE30"/>
    <mergeCell ref="CF30:CO30"/>
    <mergeCell ref="A30:E30"/>
    <mergeCell ref="F30:AI30"/>
    <mergeCell ref="AJ30:AS30"/>
    <mergeCell ref="AT30:BC30"/>
    <mergeCell ref="CF29:CO29"/>
    <mergeCell ref="CP29:CY29"/>
    <mergeCell ref="CZ29:DI29"/>
    <mergeCell ref="DJ29:DS29"/>
    <mergeCell ref="CP28:CY28"/>
    <mergeCell ref="CZ28:DI28"/>
    <mergeCell ref="DJ28:DS28"/>
    <mergeCell ref="A29:E29"/>
    <mergeCell ref="F29:AI29"/>
    <mergeCell ref="AJ29:AS29"/>
    <mergeCell ref="AT29:BC29"/>
    <mergeCell ref="BD29:BK29"/>
    <mergeCell ref="BL29:BU29"/>
    <mergeCell ref="BV29:CE29"/>
    <mergeCell ref="BD28:BK28"/>
    <mergeCell ref="BL28:BU28"/>
    <mergeCell ref="BV28:CE28"/>
    <mergeCell ref="CF28:CO28"/>
    <mergeCell ref="A28:E28"/>
    <mergeCell ref="F28:AI28"/>
    <mergeCell ref="AJ28:AS28"/>
    <mergeCell ref="AT28:BC28"/>
    <mergeCell ref="CF27:CO27"/>
    <mergeCell ref="CP27:CY27"/>
    <mergeCell ref="CZ27:DI27"/>
    <mergeCell ref="DJ27:DS27"/>
    <mergeCell ref="CP26:CY26"/>
    <mergeCell ref="CZ26:DI26"/>
    <mergeCell ref="DJ26:DS26"/>
    <mergeCell ref="A27:E27"/>
    <mergeCell ref="F27:AI27"/>
    <mergeCell ref="AJ27:AS27"/>
    <mergeCell ref="AT27:BC27"/>
    <mergeCell ref="BD27:BK27"/>
    <mergeCell ref="BL27:BU27"/>
    <mergeCell ref="BV27:CE27"/>
    <mergeCell ref="BD26:BK26"/>
    <mergeCell ref="BL26:BU26"/>
    <mergeCell ref="BV26:CE26"/>
    <mergeCell ref="CF26:CO26"/>
    <mergeCell ref="A26:E26"/>
    <mergeCell ref="F26:AI26"/>
    <mergeCell ref="AJ26:AS26"/>
    <mergeCell ref="AT26:BC26"/>
    <mergeCell ref="CF25:CO25"/>
    <mergeCell ref="CP25:CY25"/>
    <mergeCell ref="CZ25:DI25"/>
    <mergeCell ref="DJ25:DS25"/>
    <mergeCell ref="CP24:CY24"/>
    <mergeCell ref="CZ24:DI24"/>
    <mergeCell ref="DJ24:DS24"/>
    <mergeCell ref="A25:E25"/>
    <mergeCell ref="F25:AI25"/>
    <mergeCell ref="AJ25:AS25"/>
    <mergeCell ref="AT25:BC25"/>
    <mergeCell ref="BD25:BK25"/>
    <mergeCell ref="BL25:BU25"/>
    <mergeCell ref="BV25:CE25"/>
    <mergeCell ref="BD24:BK24"/>
    <mergeCell ref="BL24:BU24"/>
    <mergeCell ref="BV24:CE24"/>
    <mergeCell ref="CF24:CO24"/>
    <mergeCell ref="A24:E24"/>
    <mergeCell ref="F24:AI24"/>
    <mergeCell ref="AJ24:AS24"/>
    <mergeCell ref="AT24:BC24"/>
    <mergeCell ref="CF23:CO23"/>
    <mergeCell ref="CP23:CY23"/>
    <mergeCell ref="CZ23:DI23"/>
    <mergeCell ref="DJ23:DS23"/>
    <mergeCell ref="CP22:CY22"/>
    <mergeCell ref="CZ22:DI22"/>
    <mergeCell ref="DJ22:DS22"/>
    <mergeCell ref="A23:E23"/>
    <mergeCell ref="F23:AI23"/>
    <mergeCell ref="AJ23:AS23"/>
    <mergeCell ref="AT23:BC23"/>
    <mergeCell ref="BD23:BK23"/>
    <mergeCell ref="BL23:BU23"/>
    <mergeCell ref="BV23:CE23"/>
    <mergeCell ref="BD22:BK22"/>
    <mergeCell ref="BL22:BU22"/>
    <mergeCell ref="BV22:CE22"/>
    <mergeCell ref="CF22:CO22"/>
    <mergeCell ref="A22:E22"/>
    <mergeCell ref="F22:AI22"/>
    <mergeCell ref="AJ22:AS22"/>
    <mergeCell ref="AT22:BC22"/>
    <mergeCell ref="CF21:CO21"/>
    <mergeCell ref="CP21:CY21"/>
    <mergeCell ref="CZ21:DI21"/>
    <mergeCell ref="DJ21:DS21"/>
    <mergeCell ref="CP20:CY20"/>
    <mergeCell ref="CZ20:DI20"/>
    <mergeCell ref="DJ20:DS20"/>
    <mergeCell ref="A21:E21"/>
    <mergeCell ref="F21:AI21"/>
    <mergeCell ref="AJ21:AS21"/>
    <mergeCell ref="AT21:BC21"/>
    <mergeCell ref="BD21:BK21"/>
    <mergeCell ref="BL21:BU21"/>
    <mergeCell ref="BV21:CE21"/>
    <mergeCell ref="BD20:BK20"/>
    <mergeCell ref="BL20:BU20"/>
    <mergeCell ref="BV20:CE20"/>
    <mergeCell ref="CF20:CO20"/>
    <mergeCell ref="A20:E20"/>
    <mergeCell ref="F20:AI20"/>
    <mergeCell ref="AJ20:AS20"/>
    <mergeCell ref="AT20:BC20"/>
    <mergeCell ref="A14:E15"/>
    <mergeCell ref="F14:AI15"/>
    <mergeCell ref="AJ15:AS15"/>
    <mergeCell ref="AT15:BC15"/>
    <mergeCell ref="A18:E18"/>
    <mergeCell ref="F18:AI18"/>
    <mergeCell ref="A16:E16"/>
    <mergeCell ref="A17:E17"/>
    <mergeCell ref="AJ18:AS18"/>
    <mergeCell ref="AT18:BC18"/>
    <mergeCell ref="F16:AI16"/>
    <mergeCell ref="F17:AI17"/>
    <mergeCell ref="AT17:BC17"/>
    <mergeCell ref="AJ17:AS17"/>
    <mergeCell ref="AT16:BC16"/>
    <mergeCell ref="AJ16:AS16"/>
    <mergeCell ref="A19:E19"/>
    <mergeCell ref="F19:AI19"/>
    <mergeCell ref="AJ19:AS19"/>
    <mergeCell ref="AT19:BC19"/>
    <mergeCell ref="BL19:BU19"/>
    <mergeCell ref="BV19:CE19"/>
    <mergeCell ref="CP16:CY16"/>
    <mergeCell ref="CF17:CO17"/>
    <mergeCell ref="CP17:CY17"/>
    <mergeCell ref="CF18:CO18"/>
    <mergeCell ref="CP18:CY18"/>
    <mergeCell ref="BD18:BK18"/>
    <mergeCell ref="BL17:BU17"/>
    <mergeCell ref="BV17:CE17"/>
    <mergeCell ref="DL11:DN11"/>
    <mergeCell ref="CW11:DG11"/>
    <mergeCell ref="CF16:CO16"/>
    <mergeCell ref="BD16:BK16"/>
    <mergeCell ref="AJ14:BK14"/>
    <mergeCell ref="CZ16:DI16"/>
    <mergeCell ref="DJ16:DS16"/>
    <mergeCell ref="BD19:BK19"/>
    <mergeCell ref="BL14:CE14"/>
    <mergeCell ref="BL15:BU15"/>
    <mergeCell ref="BV15:CE15"/>
    <mergeCell ref="BL16:BU16"/>
    <mergeCell ref="BV16:CE16"/>
    <mergeCell ref="BD15:BK15"/>
    <mergeCell ref="BL18:BU18"/>
    <mergeCell ref="BV18:CE18"/>
    <mergeCell ref="BD17:BK17"/>
    <mergeCell ref="A5:DS5"/>
    <mergeCell ref="DJ17:DS17"/>
    <mergeCell ref="CP9:DS9"/>
    <mergeCell ref="CP10:DS10"/>
    <mergeCell ref="CO11:CP11"/>
    <mergeCell ref="CQ11:CS11"/>
    <mergeCell ref="CT11:CU11"/>
    <mergeCell ref="DI11:DK11"/>
    <mergeCell ref="CZ15:DI15"/>
    <mergeCell ref="DJ15:DS15"/>
    <mergeCell ref="CZ19:DI19"/>
    <mergeCell ref="DJ19:DS19"/>
    <mergeCell ref="CF14:DS14"/>
    <mergeCell ref="CP15:CY15"/>
    <mergeCell ref="CF19:CO19"/>
    <mergeCell ref="CP19:CY19"/>
    <mergeCell ref="CZ17:DI17"/>
    <mergeCell ref="CF15:CO15"/>
    <mergeCell ref="CZ18:DI18"/>
    <mergeCell ref="DJ18:DS18"/>
    <mergeCell ref="A47:E47"/>
    <mergeCell ref="F47:AI47"/>
    <mergeCell ref="A48:E48"/>
    <mergeCell ref="F48:AI48"/>
    <mergeCell ref="A49:E49"/>
    <mergeCell ref="F49:AI49"/>
    <mergeCell ref="A50:E50"/>
    <mergeCell ref="F50:AI50"/>
    <mergeCell ref="A53:E53"/>
    <mergeCell ref="F53:AI53"/>
    <mergeCell ref="AJ47:AS47"/>
    <mergeCell ref="AT47:BC47"/>
    <mergeCell ref="AJ51:AS51"/>
    <mergeCell ref="AT51:BC51"/>
    <mergeCell ref="A51:E51"/>
    <mergeCell ref="F51:AI51"/>
    <mergeCell ref="A52:E52"/>
    <mergeCell ref="F52:AI52"/>
    <mergeCell ref="BD47:BK47"/>
    <mergeCell ref="BL47:BU47"/>
    <mergeCell ref="BV47:CE47"/>
    <mergeCell ref="CF47:CO47"/>
    <mergeCell ref="CP47:CY47"/>
    <mergeCell ref="CZ47:DI47"/>
    <mergeCell ref="DJ47:DS47"/>
    <mergeCell ref="AJ48:AS48"/>
    <mergeCell ref="AT48:BC48"/>
    <mergeCell ref="BD48:BK48"/>
    <mergeCell ref="BL48:BU48"/>
    <mergeCell ref="BV48:CE48"/>
    <mergeCell ref="CF48:CO48"/>
    <mergeCell ref="CP48:CY48"/>
    <mergeCell ref="CZ48:DI48"/>
    <mergeCell ref="DJ48:DS48"/>
    <mergeCell ref="AJ49:AS49"/>
    <mergeCell ref="AT49:BC49"/>
    <mergeCell ref="BD49:BK49"/>
    <mergeCell ref="BL49:BU49"/>
    <mergeCell ref="BV49:CE49"/>
    <mergeCell ref="CF49:CO49"/>
    <mergeCell ref="CP49:CY49"/>
    <mergeCell ref="CZ49:DI49"/>
    <mergeCell ref="DJ49:DS49"/>
    <mergeCell ref="AJ50:AS50"/>
    <mergeCell ref="AT50:BC50"/>
    <mergeCell ref="BD50:BK50"/>
    <mergeCell ref="BL50:BU50"/>
    <mergeCell ref="BV50:CE50"/>
    <mergeCell ref="CF50:CO50"/>
    <mergeCell ref="CP50:CY50"/>
    <mergeCell ref="CZ50:DI50"/>
    <mergeCell ref="DJ50:DS50"/>
    <mergeCell ref="BV52:CE52"/>
    <mergeCell ref="CF52:CO52"/>
    <mergeCell ref="CP52:CY52"/>
    <mergeCell ref="BD51:BK51"/>
    <mergeCell ref="BL51:BU51"/>
    <mergeCell ref="BV51:CE51"/>
    <mergeCell ref="CF51:CO51"/>
    <mergeCell ref="AJ52:AS52"/>
    <mergeCell ref="AT52:BC52"/>
    <mergeCell ref="BD52:BK52"/>
    <mergeCell ref="BL52:BU52"/>
    <mergeCell ref="CZ53:DI53"/>
    <mergeCell ref="CP51:CY51"/>
    <mergeCell ref="CZ51:DI51"/>
    <mergeCell ref="DJ51:DS51"/>
    <mergeCell ref="DJ53:DS53"/>
    <mergeCell ref="CZ52:DI52"/>
    <mergeCell ref="DJ52:DS52"/>
    <mergeCell ref="BV53:CE53"/>
    <mergeCell ref="CF53:CO53"/>
    <mergeCell ref="CP53:CY53"/>
    <mergeCell ref="AJ53:AS53"/>
    <mergeCell ref="AT53:BC53"/>
    <mergeCell ref="BD53:BK53"/>
    <mergeCell ref="BL53:BU53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askue2</cp:lastModifiedBy>
  <cp:lastPrinted>2017-03-29T03:50:38Z</cp:lastPrinted>
  <dcterms:created xsi:type="dcterms:W3CDTF">2010-07-13T07:14:44Z</dcterms:created>
  <dcterms:modified xsi:type="dcterms:W3CDTF">2017-04-05T09:56:19Z</dcterms:modified>
  <cp:category/>
  <cp:version/>
  <cp:contentType/>
  <cp:contentStatus/>
</cp:coreProperties>
</file>